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fdpar\Desktop\"/>
    </mc:Choice>
  </mc:AlternateContent>
  <xr:revisionPtr revIDLastSave="0" documentId="13_ncr:1_{B2BFC8DA-2E79-41D7-8687-4F0FA11D5737}" xr6:coauthVersionLast="47" xr6:coauthVersionMax="47" xr10:uidLastSave="{00000000-0000-0000-0000-000000000000}"/>
  <bookViews>
    <workbookView xWindow="-110" yWindow="-110" windowWidth="19420" windowHeight="10300" tabRatio="500" firstSheet="4" activeTab="7" xr2:uid="{00000000-000D-0000-FFFF-FFFF00000000}"/>
  </bookViews>
  <sheets>
    <sheet name="ENSINO" sheetId="1" r:id="rId1"/>
    <sheet name="ORIENTAÇÃO" sheetId="2" r:id="rId2"/>
    <sheet name="PROD PESQ E ATIV ACAD" sheetId="3" r:id="rId3"/>
    <sheet name="PROD ATIV EXT" sheetId="4" r:id="rId4"/>
    <sheet name="ATIV GESTÃO" sheetId="5" r:id="rId5"/>
    <sheet name="CAPACIT" sheetId="6" r:id="rId6"/>
    <sheet name="RESUMO" sheetId="7" r:id="rId7"/>
    <sheet name="RELATÓRIO" sheetId="8" r:id="rId8"/>
    <sheet name="PLANILHA" sheetId="9" r:id="rId9"/>
  </sheet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R29" i="8" l="1"/>
  <c r="B72" i="7"/>
  <c r="E72" i="7" s="1"/>
  <c r="U57" i="8"/>
  <c r="S57" i="8"/>
  <c r="R57" i="8"/>
  <c r="P57" i="8"/>
  <c r="O57" i="8"/>
  <c r="M57" i="8"/>
  <c r="L57" i="8"/>
  <c r="J57" i="8"/>
  <c r="I57" i="8"/>
  <c r="G57" i="8"/>
  <c r="F57" i="8"/>
  <c r="D57" i="8"/>
  <c r="C57" i="8"/>
  <c r="U56" i="8"/>
  <c r="S56" i="8"/>
  <c r="R56" i="8"/>
  <c r="P56" i="8"/>
  <c r="O56" i="8"/>
  <c r="M56" i="8"/>
  <c r="L56" i="8"/>
  <c r="J56" i="8"/>
  <c r="I56" i="8"/>
  <c r="G56" i="8"/>
  <c r="F56" i="8"/>
  <c r="D56" i="8"/>
  <c r="C56" i="8"/>
  <c r="U55" i="8"/>
  <c r="S55" i="8"/>
  <c r="R55" i="8"/>
  <c r="P55" i="8"/>
  <c r="O55" i="8"/>
  <c r="M55" i="8"/>
  <c r="L55" i="8"/>
  <c r="J55" i="8"/>
  <c r="I55" i="8"/>
  <c r="G55" i="8"/>
  <c r="F55" i="8"/>
  <c r="D55" i="8"/>
  <c r="C55" i="8"/>
  <c r="U54" i="8"/>
  <c r="S54" i="8"/>
  <c r="R54" i="8"/>
  <c r="P54" i="8"/>
  <c r="O54" i="8"/>
  <c r="M54" i="8"/>
  <c r="L54" i="8"/>
  <c r="J54" i="8"/>
  <c r="I54" i="8"/>
  <c r="G54" i="8"/>
  <c r="F54" i="8"/>
  <c r="D54" i="8"/>
  <c r="C54" i="8"/>
  <c r="U53" i="8"/>
  <c r="S53" i="8"/>
  <c r="R53" i="8"/>
  <c r="P53" i="8"/>
  <c r="O53" i="8"/>
  <c r="M53" i="8"/>
  <c r="L53" i="8"/>
  <c r="J53" i="8"/>
  <c r="I53" i="8"/>
  <c r="G53" i="8"/>
  <c r="F53" i="8"/>
  <c r="D53" i="8"/>
  <c r="C53" i="8"/>
  <c r="U52" i="8"/>
  <c r="S52" i="8"/>
  <c r="R52" i="8"/>
  <c r="P52" i="8"/>
  <c r="O52" i="8"/>
  <c r="M52" i="8"/>
  <c r="L52" i="8"/>
  <c r="J52" i="8"/>
  <c r="I52" i="8"/>
  <c r="G52" i="8"/>
  <c r="F52" i="8"/>
  <c r="D52" i="8"/>
  <c r="C52" i="8"/>
  <c r="U51" i="8"/>
  <c r="S51" i="8"/>
  <c r="R51" i="8"/>
  <c r="P51" i="8"/>
  <c r="O51" i="8"/>
  <c r="M51" i="8"/>
  <c r="L51" i="8"/>
  <c r="J51" i="8"/>
  <c r="I51" i="8"/>
  <c r="G51" i="8"/>
  <c r="F51" i="8"/>
  <c r="D51" i="8"/>
  <c r="C51" i="8"/>
  <c r="U50" i="8"/>
  <c r="S50" i="8"/>
  <c r="R50" i="8"/>
  <c r="P50" i="8"/>
  <c r="O50" i="8"/>
  <c r="M50" i="8"/>
  <c r="L50" i="8"/>
  <c r="J50" i="8"/>
  <c r="I50" i="8"/>
  <c r="G50" i="8"/>
  <c r="F50" i="8"/>
  <c r="D50" i="8"/>
  <c r="C50" i="8"/>
  <c r="U47" i="8"/>
  <c r="S47" i="8"/>
  <c r="R47" i="8"/>
  <c r="P47" i="8"/>
  <c r="O47" i="8"/>
  <c r="M47" i="8"/>
  <c r="L47" i="8"/>
  <c r="J47" i="8"/>
  <c r="I47" i="8"/>
  <c r="G47" i="8"/>
  <c r="F47" i="8"/>
  <c r="D47" i="8"/>
  <c r="C47" i="8"/>
  <c r="U46" i="8"/>
  <c r="S46" i="8"/>
  <c r="R46" i="8"/>
  <c r="P46" i="8"/>
  <c r="O46" i="8"/>
  <c r="M46" i="8"/>
  <c r="L46" i="8"/>
  <c r="J46" i="8"/>
  <c r="I46" i="8"/>
  <c r="G46" i="8"/>
  <c r="F46" i="8"/>
  <c r="D46" i="8"/>
  <c r="C46" i="8"/>
  <c r="U45" i="8"/>
  <c r="S45" i="8"/>
  <c r="R45" i="8"/>
  <c r="P45" i="8"/>
  <c r="O45" i="8"/>
  <c r="M45" i="8"/>
  <c r="L45" i="8"/>
  <c r="J45" i="8"/>
  <c r="I45" i="8"/>
  <c r="G45" i="8"/>
  <c r="F45" i="8"/>
  <c r="D45" i="8"/>
  <c r="C45" i="8"/>
  <c r="U44" i="8"/>
  <c r="S44" i="8"/>
  <c r="R44" i="8"/>
  <c r="P44" i="8"/>
  <c r="O44" i="8"/>
  <c r="M44" i="8"/>
  <c r="L44" i="8"/>
  <c r="J44" i="8"/>
  <c r="I44" i="8"/>
  <c r="G44" i="8"/>
  <c r="F44" i="8"/>
  <c r="D44" i="8"/>
  <c r="C44" i="8"/>
  <c r="U43" i="8"/>
  <c r="S43" i="8"/>
  <c r="R43" i="8"/>
  <c r="P43" i="8"/>
  <c r="O43" i="8"/>
  <c r="M43" i="8"/>
  <c r="L43" i="8"/>
  <c r="J43" i="8"/>
  <c r="I43" i="8"/>
  <c r="G43" i="8"/>
  <c r="F43" i="8"/>
  <c r="D43" i="8"/>
  <c r="C43" i="8"/>
  <c r="U42" i="8"/>
  <c r="S42" i="8"/>
  <c r="R42" i="8"/>
  <c r="P42" i="8"/>
  <c r="O42" i="8"/>
  <c r="M42" i="8"/>
  <c r="L42" i="8"/>
  <c r="J42" i="8"/>
  <c r="I42" i="8"/>
  <c r="G42" i="8"/>
  <c r="F42" i="8"/>
  <c r="D42" i="8"/>
  <c r="C42" i="8"/>
  <c r="U41" i="8"/>
  <c r="S41" i="8"/>
  <c r="R41" i="8"/>
  <c r="P41" i="8"/>
  <c r="O41" i="8"/>
  <c r="M41" i="8"/>
  <c r="L41" i="8"/>
  <c r="J41" i="8"/>
  <c r="I41" i="8"/>
  <c r="G41" i="8"/>
  <c r="F41" i="8"/>
  <c r="D41" i="8"/>
  <c r="C41" i="8"/>
  <c r="U40" i="8"/>
  <c r="S40" i="8"/>
  <c r="R40" i="8"/>
  <c r="P40" i="8"/>
  <c r="O40" i="8"/>
  <c r="M40" i="8"/>
  <c r="L40" i="8"/>
  <c r="J40" i="8"/>
  <c r="I40" i="8"/>
  <c r="G40" i="8"/>
  <c r="F40" i="8"/>
  <c r="D40" i="8"/>
  <c r="C40" i="8"/>
  <c r="U39" i="8"/>
  <c r="S39" i="8"/>
  <c r="R39" i="8"/>
  <c r="P39" i="8"/>
  <c r="O39" i="8"/>
  <c r="M39" i="8"/>
  <c r="L39" i="8"/>
  <c r="J39" i="8"/>
  <c r="I39" i="8"/>
  <c r="G39" i="8"/>
  <c r="F39" i="8"/>
  <c r="D39" i="8"/>
  <c r="C39" i="8"/>
  <c r="U38" i="8"/>
  <c r="S38" i="8"/>
  <c r="R38" i="8"/>
  <c r="P38" i="8"/>
  <c r="O38" i="8"/>
  <c r="M38" i="8"/>
  <c r="L38" i="8"/>
  <c r="J38" i="8"/>
  <c r="I38" i="8"/>
  <c r="G38" i="8"/>
  <c r="F38" i="8"/>
  <c r="D38" i="8"/>
  <c r="C38" i="8"/>
  <c r="U35" i="8"/>
  <c r="S35" i="8"/>
  <c r="R35" i="8"/>
  <c r="P35" i="8"/>
  <c r="O35" i="8"/>
  <c r="M35" i="8"/>
  <c r="L35" i="8"/>
  <c r="J35" i="8"/>
  <c r="I35" i="8"/>
  <c r="G35" i="8"/>
  <c r="F35" i="8"/>
  <c r="D35" i="8"/>
  <c r="C35" i="8"/>
  <c r="U34" i="8"/>
  <c r="S34" i="8"/>
  <c r="R34" i="8"/>
  <c r="P34" i="8"/>
  <c r="O34" i="8"/>
  <c r="M34" i="8"/>
  <c r="L34" i="8"/>
  <c r="J34" i="8"/>
  <c r="I34" i="8"/>
  <c r="G34" i="8"/>
  <c r="F34" i="8"/>
  <c r="D34" i="8"/>
  <c r="C34" i="8"/>
  <c r="U33" i="8"/>
  <c r="S33" i="8"/>
  <c r="R33" i="8"/>
  <c r="P33" i="8"/>
  <c r="O33" i="8"/>
  <c r="M33" i="8"/>
  <c r="L33" i="8"/>
  <c r="J33" i="8"/>
  <c r="I33" i="8"/>
  <c r="G33" i="8"/>
  <c r="F33" i="8"/>
  <c r="D33" i="8"/>
  <c r="C33" i="8"/>
  <c r="U32" i="8"/>
  <c r="S32" i="8"/>
  <c r="R32" i="8"/>
  <c r="P32" i="8"/>
  <c r="O32" i="8"/>
  <c r="M32" i="8"/>
  <c r="L32" i="8"/>
  <c r="J32" i="8"/>
  <c r="I32" i="8"/>
  <c r="G32" i="8"/>
  <c r="F32" i="8"/>
  <c r="D32" i="8"/>
  <c r="C32" i="8"/>
  <c r="U31" i="8"/>
  <c r="S31" i="8"/>
  <c r="R31" i="8"/>
  <c r="P31" i="8"/>
  <c r="O31" i="8"/>
  <c r="M31" i="8"/>
  <c r="L31" i="8"/>
  <c r="J31" i="8"/>
  <c r="I31" i="8"/>
  <c r="G31" i="8"/>
  <c r="F31" i="8"/>
  <c r="D31" i="8"/>
  <c r="C31" i="8"/>
  <c r="U30" i="8"/>
  <c r="S30" i="8"/>
  <c r="R30" i="8"/>
  <c r="P30" i="8"/>
  <c r="O30" i="8"/>
  <c r="M30" i="8"/>
  <c r="L30" i="8"/>
  <c r="J30" i="8"/>
  <c r="I30" i="8"/>
  <c r="G30" i="8"/>
  <c r="F30" i="8"/>
  <c r="D30" i="8"/>
  <c r="C30" i="8"/>
  <c r="U29" i="8"/>
  <c r="P29" i="8"/>
  <c r="O29" i="8"/>
  <c r="M29" i="8"/>
  <c r="L29" i="8"/>
  <c r="J29" i="8"/>
  <c r="I29" i="8"/>
  <c r="G29" i="8"/>
  <c r="F29" i="8"/>
  <c r="D29" i="8"/>
  <c r="C29" i="8"/>
  <c r="U28" i="8"/>
  <c r="S28" i="8"/>
  <c r="R28" i="8"/>
  <c r="P28" i="8"/>
  <c r="O28" i="8"/>
  <c r="M28" i="8"/>
  <c r="L28" i="8"/>
  <c r="J28" i="8"/>
  <c r="I28" i="8"/>
  <c r="G28" i="8"/>
  <c r="F28" i="8"/>
  <c r="D28" i="8"/>
  <c r="C28" i="8"/>
  <c r="U27" i="8"/>
  <c r="S27" i="8"/>
  <c r="R27" i="8"/>
  <c r="P27" i="8"/>
  <c r="O27" i="8"/>
  <c r="M27" i="8"/>
  <c r="L27" i="8"/>
  <c r="J27" i="8"/>
  <c r="I27" i="8"/>
  <c r="G27" i="8"/>
  <c r="F27" i="8"/>
  <c r="D27" i="8"/>
  <c r="C27" i="8"/>
  <c r="U26" i="8"/>
  <c r="S26" i="8"/>
  <c r="R26" i="8"/>
  <c r="P26" i="8"/>
  <c r="O26" i="8"/>
  <c r="M26" i="8"/>
  <c r="L26" i="8"/>
  <c r="J26" i="8"/>
  <c r="I26" i="8"/>
  <c r="G26" i="8"/>
  <c r="F26" i="8"/>
  <c r="D26" i="8"/>
  <c r="C26" i="8"/>
  <c r="B12" i="8"/>
  <c r="B11" i="8"/>
  <c r="B10" i="8"/>
  <c r="B72" i="8" s="1"/>
  <c r="B9" i="8"/>
  <c r="B8" i="8"/>
  <c r="B7" i="8"/>
  <c r="B6" i="8"/>
  <c r="H69" i="7"/>
  <c r="H68" i="7"/>
  <c r="H67" i="7"/>
  <c r="H66" i="7"/>
  <c r="H65" i="7"/>
  <c r="H64" i="7"/>
  <c r="O59" i="7"/>
  <c r="M59" i="7"/>
  <c r="K59" i="7"/>
  <c r="I59" i="7"/>
  <c r="G59" i="7"/>
  <c r="E59" i="7"/>
  <c r="B12" i="7"/>
  <c r="B11" i="7"/>
  <c r="B10" i="7"/>
  <c r="B9" i="7"/>
  <c r="B8" i="7"/>
  <c r="B7" i="7"/>
  <c r="B6" i="7"/>
  <c r="B29" i="6"/>
  <c r="B31" i="6" s="1"/>
  <c r="F69" i="7" s="1"/>
  <c r="B12" i="6"/>
  <c r="B11" i="6"/>
  <c r="B10" i="6"/>
  <c r="B9" i="6"/>
  <c r="B8" i="6"/>
  <c r="B7" i="6"/>
  <c r="B6" i="6"/>
  <c r="B57" i="5"/>
  <c r="B41" i="5"/>
  <c r="B12" i="5"/>
  <c r="B11" i="5"/>
  <c r="B10" i="5"/>
  <c r="B9" i="5"/>
  <c r="B8" i="5"/>
  <c r="B7" i="5"/>
  <c r="B6" i="5"/>
  <c r="B30" i="4"/>
  <c r="B32" i="4" s="1"/>
  <c r="F67" i="7" s="1"/>
  <c r="B12" i="4"/>
  <c r="B11" i="4"/>
  <c r="B10" i="4"/>
  <c r="B9" i="4"/>
  <c r="B8" i="4"/>
  <c r="B7" i="4"/>
  <c r="B6" i="4"/>
  <c r="B27" i="3"/>
  <c r="B30" i="3" s="1"/>
  <c r="B12" i="3"/>
  <c r="B11" i="3"/>
  <c r="B10" i="3"/>
  <c r="B9" i="3"/>
  <c r="B8" i="3"/>
  <c r="B7" i="3"/>
  <c r="B6" i="3"/>
  <c r="B55" i="2"/>
  <c r="D38" i="2"/>
  <c r="C38" i="2"/>
  <c r="B38" i="2"/>
  <c r="B33" i="2"/>
  <c r="D20" i="2"/>
  <c r="C20" i="2"/>
  <c r="B20" i="2"/>
  <c r="B12" i="2"/>
  <c r="B11" i="2"/>
  <c r="B10" i="2"/>
  <c r="B9" i="2"/>
  <c r="B8" i="2"/>
  <c r="B7" i="2"/>
  <c r="B6" i="2"/>
  <c r="B41" i="1"/>
  <c r="B32" i="1"/>
  <c r="H66" i="8" l="1"/>
  <c r="J69" i="7"/>
  <c r="B59" i="5"/>
  <c r="F68" i="7" s="1"/>
  <c r="J68" i="7" s="1"/>
  <c r="U36" i="8"/>
  <c r="N59" i="8"/>
  <c r="D72" i="7"/>
  <c r="K59" i="8"/>
  <c r="H68" i="8"/>
  <c r="Q59" i="8"/>
  <c r="U59" i="8"/>
  <c r="H59" i="8"/>
  <c r="T59" i="8"/>
  <c r="H69" i="8"/>
  <c r="B57" i="2"/>
  <c r="F65" i="8" s="1"/>
  <c r="H70" i="7"/>
  <c r="B43" i="1"/>
  <c r="F66" i="7"/>
  <c r="J66" i="7" s="1"/>
  <c r="F67" i="8"/>
  <c r="J67" i="7"/>
  <c r="F65" i="7"/>
  <c r="J65" i="7" s="1"/>
  <c r="H67" i="8"/>
  <c r="F69" i="8"/>
  <c r="H65" i="8"/>
  <c r="E59" i="8"/>
  <c r="H64" i="8"/>
  <c r="D72" i="8" l="1"/>
  <c r="E72" i="8" s="1"/>
  <c r="K69" i="8"/>
  <c r="F68" i="8"/>
  <c r="K68" i="8" s="1"/>
  <c r="F64" i="8"/>
  <c r="K64" i="8" s="1"/>
  <c r="F64" i="7"/>
  <c r="F70" i="7" s="1"/>
  <c r="K67" i="8"/>
  <c r="F66" i="8"/>
  <c r="K66" i="8" s="1"/>
  <c r="H70" i="8"/>
  <c r="D77" i="8" s="1"/>
  <c r="K65" i="8"/>
  <c r="F70" i="8" l="1"/>
  <c r="K70" i="8" s="1"/>
  <c r="J64" i="7"/>
  <c r="D79" i="8"/>
  <c r="D81" i="8"/>
  <c r="D80" i="8"/>
  <c r="D78" i="8"/>
  <c r="H72" i="7"/>
  <c r="I72" i="7" s="1"/>
  <c r="J70" i="7"/>
  <c r="D76" i="8"/>
</calcChain>
</file>

<file path=xl/sharedStrings.xml><?xml version="1.0" encoding="utf-8"?>
<sst xmlns="http://schemas.openxmlformats.org/spreadsheetml/2006/main" count="753" uniqueCount="322">
  <si>
    <t>PLANO DE TRABALHO DOCENTE (PTD)</t>
  </si>
  <si>
    <t>PERÍODO:</t>
  </si>
  <si>
    <t>DOCENTE:</t>
  </si>
  <si>
    <t>IDEM COM O NOME DO DOCENTE</t>
  </si>
  <si>
    <t>UNIDADE ACADÊMICA:</t>
  </si>
  <si>
    <t>IDEM COM A UAL DO DOCENTE</t>
  </si>
  <si>
    <t>SIAPE:</t>
  </si>
  <si>
    <t>IDEM COM O NÚMERO DO SIAPE DO DOCENTE</t>
  </si>
  <si>
    <t>REGIME DE TRABALHO:</t>
  </si>
  <si>
    <t>40 DE</t>
  </si>
  <si>
    <t>DATA DA ENTREGA:</t>
  </si>
  <si>
    <t>IDEM COM A DATA DE ENTREGA (DE ACORDO COM O CALENDÁRIO ACADÊMICO)</t>
  </si>
  <si>
    <t>ÚLTIMA ATUALIZAÇÃO:</t>
  </si>
  <si>
    <t>XX/XX/XXXX</t>
  </si>
  <si>
    <t>FUNÇÃO LABORAL A. ENSINO</t>
  </si>
  <si>
    <t>QUADRO A.1. ENSINO - ATIVIDADES DE ENSINO (MÍNIMO DE 8 HORAS NO ENSINO DE GRADUAÇÃO)</t>
  </si>
  <si>
    <t>ATIVIDADES DE ENSINO</t>
  </si>
  <si>
    <t>HORAS SEMANAIS</t>
  </si>
  <si>
    <t>DOCUMENTAÇÃO COMPROBATÓRIA</t>
  </si>
  <si>
    <t>OBSERVAÇÃO</t>
  </si>
  <si>
    <t>A.1.1. Na Graduação(*)</t>
  </si>
  <si>
    <t>Declaração do SIGAA ou da Chefia imediata </t>
  </si>
  <si>
    <t xml:space="preserve"> Exemplo: Referem-se à Disciplina XXXX e à Disciplina YYYY, AMBAS DE 60 HA, previstas para ocorrerem todas terças e quintas feiras de 14:00H às 16:00H e de 16:00H às 18:00H já com o acréscimo permitido de ATÉ 100% para atividades de docência correlatas às disciplnas.</t>
  </si>
  <si>
    <t>Para que se evitem excessos, a coluna OBSERVAÇãO, em alguns casos, poderá trazer a fixação do máximo de horas a serem alocadas a uma particular atividade. Alguns exemplos foram dados ao longo da planilha. Este valor deve ser fixado evitando por exemplo que um docente, em regime de 40hDE, na elaboração de seu PTD, apresente o número de 8 horas de aulas na graduação, acresça o percentual máximo para preparação, também de 8h e as 24 horas restantes de seu regime de trabalho aloque-as à atividade de participação no colegiado de curso ou outra atividade nào menos importante mas que a comunidade docente sabe não ser necessária a alocação de tanto tempo. Estes excessos, de forma alternativa, podem ser corrigidos na apreciação do PTD na avaliação, prevista nesta resolução a ser conduzida pelo colegiado da UAL do docente e aprovada pela Chefia Imadiata. Estas duas instâncias poderão atuar e evitar excessos sem a fixação de máximo de horas para todas as atividades. É uma questão de escolha de como o assunto será tratado institucionalmente.</t>
  </si>
  <si>
    <r>
      <rPr>
        <sz val="11"/>
        <color rgb="FF000000"/>
        <rFont val="Calibri"/>
        <family val="2"/>
        <charset val="1"/>
      </rPr>
      <t xml:space="preserve">A.1.2.1. Na Pós-graduação </t>
    </r>
    <r>
      <rPr>
        <i/>
        <sz val="11"/>
        <color rgb="FF000000"/>
        <rFont val="Calibri"/>
        <family val="2"/>
        <charset val="1"/>
      </rPr>
      <t>lato sensu</t>
    </r>
  </si>
  <si>
    <t>Declaração do SIGAA ou da Coordenação do Programa </t>
  </si>
  <si>
    <r>
      <rPr>
        <sz val="11"/>
        <color rgb="FF000000"/>
        <rFont val="Calibri"/>
        <family val="2"/>
        <charset val="1"/>
      </rPr>
      <t xml:space="preserve">A.1.2.2. Na Pós-graduação </t>
    </r>
    <r>
      <rPr>
        <i/>
        <sz val="11"/>
        <color rgb="FF000000"/>
        <rFont val="Calibri"/>
        <family val="2"/>
        <charset val="1"/>
      </rPr>
      <t>stricto sensu</t>
    </r>
  </si>
  <si>
    <t>A.1.3. Coordenação de projetos de ensino, eixos de componentes curriculares, preceptores de residência, tutorias ou similares</t>
  </si>
  <si>
    <t>Declaração da Chefia imediata </t>
  </si>
  <si>
    <t>A.1.4. Coordenação Institucional em Programas Acadêmicos (Ciência sem Fronteiras, PIBIC, PIBITI, PIBID, PET, PEC-G, etc.), por programa</t>
  </si>
  <si>
    <t>Declaração da Pró-reitoria a que o programa seja vinculado </t>
  </si>
  <si>
    <t>A.1.5. Coordenação     Institucional     em Programas ou Projetos de Apoio Psicopedagógico, de acolhimento ao ingressante, de acessibilidade ou equivalente, nivelamento e/ou monitoria, inclusive ao estudante estrangeiro</t>
  </si>
  <si>
    <t>Declaração da Pró-reitoria de Assistência Estudantil e Assuntos Comunitários</t>
  </si>
  <si>
    <t>Total de horas Quadro A.1.</t>
  </si>
  <si>
    <t>QUADRO A.2. ENSINO – ATIVIDADES DE ESTÁGIO (MÁXIMO DE XX HORAS SEMANAIS)</t>
  </si>
  <si>
    <t>ATIVIDADES DE ESTÁGIO</t>
  </si>
  <si>
    <t>Declaração   da   Coordenação do Curso ou Documento do SIGAA </t>
  </si>
  <si>
    <t>A.2.2.    Coordenação de estágio não obrigatório, por semestre</t>
  </si>
  <si>
    <t>A.2.3. Supervisão ou acompanhamento docente de estágio obrigatório.</t>
  </si>
  <si>
    <t>Declaração   da   Chefia Imediata explicitando a carga horária</t>
  </si>
  <si>
    <t>Se a supervisão ou acompanhamento forem de Estágio Obrigatório listado como disciplina do curso, atribui-se XX horas por disciplina que conte com X estagiários ou menos; no caso de número maior de estagiários atribui-se as horas totais da disciplina, inclusive com o acréscimo legal de até 100%.</t>
  </si>
  <si>
    <t>A.2.3. Supervisão ou acompanhamento docente de estágio não obrigatório.</t>
  </si>
  <si>
    <t>Se a supervisão ou acompanhamento forem de Estágio não Obrigatório atribui-se XX horas por  supervisão ou acompanhamento que conte com X alunos ou menos; no caso de número maior de estagiários, atribui-se as horas totais do estágio.</t>
  </si>
  <si>
    <t>Total de horas Quadro A.2.</t>
  </si>
  <si>
    <t>Total na Função Laboral Ensino</t>
  </si>
  <si>
    <t>FUNÇÃO LABORAL ORIENTAÇÃO</t>
  </si>
  <si>
    <t>QUADRO B.1. ORIENTAÇÃO – ORIENTAÇÃO NA GRADUAÇÃO (MÁXIMO DE XX HORAS SEMANAIS)</t>
  </si>
  <si>
    <t xml:space="preserve"> ORIENTAÇÃO NA GRADUAÇÃO</t>
  </si>
  <si>
    <t>B.1.1. Orientação finalizada em Iniciação Científica, por plano de trabalho do aluno aprovado no PIBIC ou em projeto de pesquisa aprovado por agência de fomento</t>
  </si>
  <si>
    <t xml:space="preserve">Declaração da Pro-reitoria de Ensino de Graduação (PREG) sobre o cumprimento do plano de orientação ou Declaração da Coordenação institucional, ou termo de concessão da agência de fomento </t>
  </si>
  <si>
    <t>B.1.2. Orientação em andamento em Iniciação Científica, por plano de trabalho do aluno aprovado no PIBIC ou em projeto de pesquisa aprovado por agência de fomento, limitado a um semestre (*)</t>
  </si>
  <si>
    <t>B.1.3. Orientação finalizada em Programas instituídos pelo MEC (Jovens Talentos, Brafitec, dentre outros), por plano de trabalho do aluno</t>
  </si>
  <si>
    <t>Declaração da PREG  sobre o cumprimento do plano de orientação ou Declaração da coordenação institucional </t>
  </si>
  <si>
    <t>B.1.4. Orientação de Monitoria, por projeto por semestre</t>
  </si>
  <si>
    <t>Declaração da PREG sobre o cumprimento do plano de orientação ou Declaração da chefia imediata </t>
  </si>
  <si>
    <t>B.1.5. Orientação em Programa de Iniciação à Docência (PIBID), por projeto, por semestre</t>
  </si>
  <si>
    <t>Declaração da PREG</t>
  </si>
  <si>
    <t>B.1.6. Orientação em grupos PET, ou grupos de trabalho, por semestre</t>
  </si>
  <si>
    <t>Declaração da PREG sobre o cumprimento do plano de trabalho </t>
  </si>
  <si>
    <t>B.1.7.  Orientação finalizada de Trabalho de Conclusão de Curso (TCC) na graduação, por unidade</t>
  </si>
  <si>
    <t>Declaração do coordenador do curso de graduação ou Declaração SIGAA </t>
  </si>
  <si>
    <t>B.1.8. Orientação em andamento de Trabalho de Conclusão de Curso (TCC) na graduação, por unidade, podendo pontuar por até dois semestres (**)</t>
  </si>
  <si>
    <t>B.1.9. Orientação de alunos em projetos de extensão ou PIBIT, por unidade de projeto coletivo ou individual, por semestre</t>
  </si>
  <si>
    <t>Declaração da Pró-Reitoria de Assistência Estudantil e Assuntos Comunitários (PRAEC)</t>
  </si>
  <si>
    <t>B.1.10. Orientação a alunos inseridos em programas, projetos e serviços vinculados ao programa de permanência estudantil</t>
  </si>
  <si>
    <t>(*) Caso a orientação for finalizada no interstício não deve ser pontuada a orientação em andamento;</t>
  </si>
  <si>
    <t>(**) Idem</t>
  </si>
  <si>
    <t>Total Quadro B.1.</t>
  </si>
  <si>
    <t>QUADRO B.2. ORIENTAÇÃO – ORIENTAÇÃO E SUPERVISÃO NA PÓS-GRADUAÇÃO (MÁXIMO DE XX HORAS SEMANAIS)</t>
  </si>
  <si>
    <t>ORIENTAÇÃO E SUPERVISÃO NA PÓS-GRADUAÇÃO</t>
  </si>
  <si>
    <t>B.2.1. Orientação finalizada de Trabalho de Conclusão de Curso (TCC) de Especialização, oferecido pela UFDPar ou conveniado com instituição ou órgão público, por trabalho</t>
  </si>
  <si>
    <t>Declaração do coordenador do curso ou declaração do SIGAA </t>
  </si>
  <si>
    <t>B.2.1.1. Orientação em andamento de Trabalho de Conclusão de Curso (TCC) de Especialização, oferecido pela UFDPar ou conveniado com instituição ou órgão público, por trabalho, por semestre, limitado a 2 semestres</t>
  </si>
  <si>
    <t>B.2.2. Orientação finalizada de Dissertação de Mestrado, por unidade, sem publicação associada</t>
  </si>
  <si>
    <t>Declaração do coordenador do curso de pós-graduação .ou declaração do SIGAA </t>
  </si>
  <si>
    <t>B.2.2.1. Orientação finalizada de Dissertação de Mestrado, por unidade, com publicação associada: artigos, livros e capítulos de livros A1, A2 e B1; L4 e C4</t>
  </si>
  <si>
    <t>Declaração do coordenador do curso de pós-graduação .ou declaração do SIGAA  e fotocópia do trabalho publicado</t>
  </si>
  <si>
    <t>B.2.2.2. Orientação finalizada de Dissertação de Mestrado, por unidade, com publicação associada: artigos,  livros  e  capítulos  de livros B2 e B3; L3 e C3</t>
  </si>
  <si>
    <t>B.2.3. Orientação em andamento de Dissertação de Mestrado, por unidade, por semestre (*)</t>
  </si>
  <si>
    <t>B.2.4. Co-orientação finalizada de Dissertação de Mestrado, por unidade</t>
  </si>
  <si>
    <t>B.2.5.   Orientação   finalizada   de   Tese   de Doutorado, por unidade, sem publicação associada</t>
  </si>
  <si>
    <t>B.2.5.1 Orientação finalizada de Tese de Doutorado, por unidade, com publicação associada: artigos, livros e capítulos de livros A1, A2 e B1; L4 e C4</t>
  </si>
  <si>
    <t>B.2.5.2 Orientação finalizada de Tese de Doutorado, por unidade, com publicação associada: artigos, livros e capítulos de livros B2 e B3; L3 e C3</t>
  </si>
  <si>
    <t>B.2.6 Orientação em andamento de Tese de Doutorado, por unidade, por semestre (**)</t>
  </si>
  <si>
    <t>B.2.7. Co-orientação finalizada de Tese de Doutorado, por unidade</t>
  </si>
  <si>
    <t>B.2.8. Supervisão    de    estágio    de    pós-doutorado na UFDPar, por unidade, por semestre</t>
  </si>
  <si>
    <t>B.2.9. Supervisão de estágio-docência, por unidade, por semestre</t>
  </si>
  <si>
    <t>Termo de concessão do projeto pela agência de fomento ou declaração da PROPOPI sobre a coordenação </t>
  </si>
  <si>
    <t>*As orientações em  andamento só receberão alocação de horas até  a  conclusão  da  dissertação e nos casos das finalizadas o cômputo será até a data da conclusão.</t>
  </si>
  <si>
    <t>** Idem</t>
  </si>
  <si>
    <t>Total de horas Quadro B.2.</t>
  </si>
  <si>
    <t>Total de horas Função Laboral Orientação</t>
  </si>
  <si>
    <t>FUNÇÃO LABORAL C. PESQUISA E ATIVIDADES ACADÊMICAS</t>
  </si>
  <si>
    <t>Total de horas Quadro C.1.</t>
  </si>
  <si>
    <t xml:space="preserve"> PRODUÇÃO ACADÊMICA EM ATIVIDADES DE PESQUISA</t>
  </si>
  <si>
    <t>Termo    de    concessão    ou declaração de aprovação da agência de fomento e protocolo de encaminhamento à Pró-Reitoria de Pesquisa </t>
  </si>
  <si>
    <t>Declaração    de     andamento emitido pela Pró-Reitoria de Pesquisa no mês que antecede a solicitação </t>
  </si>
  <si>
    <t>Termo de concessão da agência de fomento ou Declaração da Assessoria de Relações Internacionais</t>
  </si>
  <si>
    <t>Termo de concessão da agência de fomento e protocolo de encaminhamento à Pró-Reitoria de Pesquisa, com declaração do coordenador do projeto comprovando participação </t>
  </si>
  <si>
    <t>Comprovação de andamento emitido pela PPPGI no mês que   antecede a solicitação, com declaração do coordenador do projeto comprovando participação </t>
  </si>
  <si>
    <t>Total de Horas Função Laboral Produção Acad.</t>
  </si>
  <si>
    <t>FUNÇÃO LABORAL D. PRODUÇÃO E ATIVIDADES DE EXTENSÃO</t>
  </si>
  <si>
    <t>ATIVIDADES EXTENSIONISTAS</t>
  </si>
  <si>
    <t>Termo    de     concessão    da agência de fomento e declaração de andamento da Pró-Reitoria de Extensão, com declaração do coordenador do projeto comprovando participação </t>
  </si>
  <si>
    <t>D.1.2. Coordenação de programa, projeto ou curso de extensão em desenvolvimento, não aprovado por agência de fomento (por ano)</t>
  </si>
  <si>
    <t>Declaração    de     andamento emitido pela Pró-Reitoria de Extensão no mês que antecede a solicitação </t>
  </si>
  <si>
    <t>Termo de concessão da agência de fomento e declaração de andamento da Pró-Reitoria de Extensão, com declaração do coordenador do projeto comprovando participação </t>
  </si>
  <si>
    <t>Termo de concessão da agência     de fomento ou Declaração da Assessoria de Relações Internacionais  </t>
  </si>
  <si>
    <t>Declaração    de     andamento emitido pela Pró-Reitoria de Extensão no mês que antecede a solicitação essão da agência     de fomento ou Declaração da Assessoria de Relações Internacionais  </t>
  </si>
  <si>
    <t>Aprovação do plano de curso pela Unidade Acadêmica de   lotação do docente e Declaração da Pró-Reitoria de Extensão - PREX </t>
  </si>
  <si>
    <t>Aprovação do evento pela Unidade Acadêmica de lotação do docente e Declaração da Chefia Imediata </t>
  </si>
  <si>
    <t>Observação: Entende-se como Atividade de Extensão serviços que a Universidade através de seus docentes e discentes oferece à comunidade externa. O planejamento destas açòes nasce da observaçào de necessidades envolvendo um ou mais cursos e sua execuçào envolve docentes, discentes e a comunidade. podem ser entendidas também como oportunidades para os discentes realizarem, na comunidade trabalhos correlatos à sua formaçào, tornando-se oportunidades práticas de apren dizado e treinamento profissional.</t>
  </si>
  <si>
    <t>Total de Horas Quadro D.1.</t>
  </si>
  <si>
    <t>Total de Horas Função Laboral Extensão</t>
  </si>
  <si>
    <t>FUNÇÃO LABORAL E. ATIVIDADES DE GESTÃO</t>
  </si>
  <si>
    <t>QUADRO E.1.  ATIVIDADES DE GESTÃO – ADMINISTRAÇÃO UNIVERSITÁRIA OU EQUIVALENTE (MÁXIMO DE HORAS SEMANAIS DEFINIDO EM FUNÇÃO DO CARGO)</t>
  </si>
  <si>
    <t>ADMINISTRAÇÃO UNIVERSITÁRIA OU EQUIVALENTE</t>
  </si>
  <si>
    <t xml:space="preserve">E1.1. Cargos de direção – CD1 – Reitor </t>
  </si>
  <si>
    <t>Portaria de nomeação e declaração de exercício de cargo </t>
  </si>
  <si>
    <t>40 HORAS SEMANAIS</t>
  </si>
  <si>
    <t>E.1.2. Cargos de direção – Vice-Reitor e Pró- reitores – CD 2</t>
  </si>
  <si>
    <t>Portaria de nomeação e declaração de exercício de cargo </t>
  </si>
  <si>
    <t>E.1.3. Cargos de direção – CD 3</t>
  </si>
  <si>
    <t>E.1.4. Função de direção CD4 ou equivalente</t>
  </si>
  <si>
    <t>MÁXIMO DE 32 HORAS SEMANAIS</t>
  </si>
  <si>
    <t>E.1.6. Cargo ou Função de direção   ou substituição ao titular proporcional ao tempo de exercício, limitado a 45 dias</t>
  </si>
  <si>
    <t>MÁXIMO CONFORME O CARGO  DO SERVIDOR SUBSTITUÍDO E APENAS NO PERÍODO DE SUBSTITUIÇÃO</t>
  </si>
  <si>
    <t>E.1.7. Exercício de função de direção, coordenação, assessoria, chefia ou assistência, nos Ministérios da Educação, da Cultura e da Ciência, Tecnologia e Inovação, ou outro na esfera Federal ou Internacional relacionado à área de atuação do docente</t>
  </si>
  <si>
    <t>MÁXIMO A SER DEFINIDO PELO ÓRGÃO ONDE OCORRERÁ O EXERCÍCIO</t>
  </si>
  <si>
    <t>Ordem de serviço e declaração de participação </t>
  </si>
  <si>
    <t>MÁXIMO DE 2H SEMANAIS DURANTE O PERÍODO EM QUE ESTIVER DESIGNADO</t>
  </si>
  <si>
    <t>Portaria e declaração de participação </t>
  </si>
  <si>
    <t>MÁXIMO DE 3H SEMANAIS DURANTE O PERÍODO EM QUE ESTIVER DESIGNADO</t>
  </si>
  <si>
    <t>Portaria e declaração de participação </t>
  </si>
  <si>
    <t>MÁXIMO A SER DEFINIDO PELA REGULAMENTAÇÃO DA ATIVIDADE DA COMISSÃO</t>
  </si>
  <si>
    <t>MÁXIMO DE 1H SEMANAL DURANTE O PERÍODO EM QUE ESTIVER DESIGNADO</t>
  </si>
  <si>
    <t>Observação Importante: Ocupando o cargo de Presidente ou de Secretário de Comissão haverá o acréscimo de uma hora no máximo definido por participação em quaisquer das comissões elencadas.</t>
  </si>
  <si>
    <t>Total de Horas quadro E.1.</t>
  </si>
  <si>
    <t>QUADRO E.2.  ATIVIDADES DE GESTÃO – REPRESENTAÇÃO OU PARTICIPAÇÃO INSTITUCIONAL OU DE CATEGORIAS UNIVERSITÁRIAS</t>
  </si>
  <si>
    <t>REPRESENTAÇÃO OU PARTICIPAÇÃO INSTITUCIONAL OU DE CATEGORIAS UNIVERSITÁRIAS</t>
  </si>
  <si>
    <t>Comprovação de pelo menos 80% de frequência, nas reuniões, emitidas por meio de declaração da autoridade competente </t>
  </si>
  <si>
    <t>E.2.2. Conselho de Unidade Acadêmica, participação em Colegiado de curso de graduação e pós-graduação</t>
  </si>
  <si>
    <t>Comprovação de pelo menos 80% de frequência, nas reuniões, emitidas por meio de declaração da autoridade competente </t>
  </si>
  <si>
    <t>E.2.3. Representação em Conselhos Nacionais vinculados aos Ministérios da Educação, da Cultura e da Ciência e Tecnologia</t>
  </si>
  <si>
    <t>Ato de designação e declaração comprovando pelo menos 80% de frequência nas reuniões. </t>
  </si>
  <si>
    <t>E.2.4. Representação em Conselhos de Educação, de Ciência e Tecnologia e outros relacionados com o campo de atuação do docente, no âmbito administrativo do Estado do Piauí  ou municipal (por semestre)</t>
  </si>
  <si>
    <t>E.2.5. Representação em Diretorias de Entidades Sindicais Regionais (por semestre)</t>
  </si>
  <si>
    <t>Ata de posse e declaração de exercício do cargo </t>
  </si>
  <si>
    <t>E.2.5.1. Representação em Diretorias de Entidades Sindicais Nacionais (por semestre)</t>
  </si>
  <si>
    <t>E.2.5.2. Representação em Diretorias de Entidades Sindicais Regionais (por semestre)</t>
  </si>
  <si>
    <t>Ata de posse e declaração de exercício do cargo </t>
  </si>
  <si>
    <t>E.2.6. Representação em Diretorias de entidades profissionais e      científicas Internacionais (por semestre)</t>
  </si>
  <si>
    <t>E.2.6.1. Representação em Diretorias   de entidades profissionais e científicas Nacionais (por semestre)</t>
  </si>
  <si>
    <t>E.2.6.2. Representação em Diretorias   de entidades profissionais e científicas Regionais (por semestre)</t>
  </si>
  <si>
    <t>Total de Horas Quadro E.2.</t>
  </si>
  <si>
    <t>Total de Horas Função Laboral Gestão</t>
  </si>
  <si>
    <t>FUNÇÃO LABORAL F. CAPACITAÇÃO</t>
  </si>
  <si>
    <t>CAPACITAÇÃO</t>
  </si>
  <si>
    <r>
      <rPr>
        <sz val="11"/>
        <color rgb="FF000000"/>
        <rFont val="Calibri"/>
        <family val="2"/>
        <charset val="1"/>
      </rPr>
      <t xml:space="preserve">F.1.1. Cursos de pós-graduação </t>
    </r>
    <r>
      <rPr>
        <i/>
        <sz val="11"/>
        <color rgb="FF000000"/>
        <rFont val="Calibri"/>
        <family val="2"/>
        <charset val="1"/>
      </rPr>
      <t xml:space="preserve">lato sensu </t>
    </r>
    <r>
      <rPr>
        <sz val="11"/>
        <color rgb="FF000000"/>
        <rFont val="Calibri"/>
        <family val="2"/>
        <charset val="1"/>
      </rPr>
      <t>com natureza de especialização de no mínimo 360HA</t>
    </r>
  </si>
  <si>
    <t>Declaração   da   Coordenação do curso</t>
  </si>
  <si>
    <t>MÁXIMO DE 32H SEMANAIS SE O CURSO OCORRER NA SEDE; MÁXIMO DE 40H SEMANAIS SE O CURSO FOR FORA DE SEDE CONTABILIZADOS APENAS NO PERÍODO DO CURSO</t>
  </si>
  <si>
    <r>
      <rPr>
        <sz val="11"/>
        <color rgb="FF000000"/>
        <rFont val="Calibri"/>
        <family val="2"/>
        <charset val="1"/>
      </rPr>
      <t xml:space="preserve">F.1.2. Cursos de pós-graduação </t>
    </r>
    <r>
      <rPr>
        <i/>
        <sz val="11"/>
        <color rgb="FF000000"/>
        <rFont val="Calibri"/>
        <family val="2"/>
        <charset val="1"/>
      </rPr>
      <t>stricto sensu</t>
    </r>
  </si>
  <si>
    <t>Declaração da Coordenação do curso e relatórios semestrais com assinatura do Orientador ou Certificado de Conclusão </t>
  </si>
  <si>
    <t>MÁXIMO DE 20H SEMANAIS SE O CURSO OCORRER NA SEDE; MÁXIMO DE 40H SEMANAIS SE O CURSO FOR FORA DE SEDE CONTABILIZADOS APENAS NO PERÍODO DO CURSO</t>
  </si>
  <si>
    <t>F.1.3. Pós-doutorado</t>
  </si>
  <si>
    <t>Declaração da Coordenação de Curso e relatórios semestrais com assinatura do Orientador </t>
  </si>
  <si>
    <t>MÁXIMO DE 32H SEMANAIS SE O PÓS-DOUTORADO OCORRER NA SEDE; MÁXIMO DE 40H SEMANAIS SE O PÓS DOUTORADO FOR FORA DE SEDE CONTABILIZADOS APENAS NO PERÍODO DO PÓS-DOUTORADO</t>
  </si>
  <si>
    <t>F.1.4. Programa de Ambientação de Docentes da UFDPar, oferecido pela Pró-Reitoria de Ensino e Pró-Reitoria de Recursos Humanos com mínimo de 40HA</t>
  </si>
  <si>
    <t>Declaração de conclusão emitida pelo responsável institucional </t>
  </si>
  <si>
    <t>MÁXIMO DE HORAS SEMANAIS REGULAMENTADO PELA ORGANIZAÇÃO DO CURSO CONTABILIZADOS APENAS NO PERÍODO DO CURSO</t>
  </si>
  <si>
    <t>F.1.5. Formação Continuada da UFDPar, oferecida pela Pró-Reitoria de Ensino ou outras Pró-Reitorias com no mínimo de 20HA</t>
  </si>
  <si>
    <t>Declaração da Coordenação do Programa ou Certificado de Conclusão </t>
  </si>
  <si>
    <t>Declaração ou Certificado de Conclusão da Instituição</t>
  </si>
  <si>
    <t>F.1.7. Licença capacitação</t>
  </si>
  <si>
    <t>Declaração da atividade de capacitação realizada </t>
  </si>
  <si>
    <t>MÁXIMO DE HORAS CONFORME DEFINIDO NA LEGISLAÇÃO PERTINENTE</t>
  </si>
  <si>
    <t>Observação: Os docentes que estejam na situação F.1.2. e F.1.3., em situação de afastamento integral, devem cumprir a regulamentação específica</t>
  </si>
  <si>
    <t>Total de Horas Quadro F.1.</t>
  </si>
  <si>
    <t>Total de Horas Função Laboral Capacitação</t>
  </si>
  <si>
    <t>QUADRO RESUMO DO PLANO DE TRABALHO DOCENTE (PTD)</t>
  </si>
  <si>
    <t>INSTRUÇÕES: Com base na alocação das horas em atividades pelas planilhas de funções laborais que o docente tenha feito, o docente deverá distribuí-las, em uma base semanal, pelo quadro abaixo denominado DISTRIBUIÇÃO SEMANAL DE ATIVIDADES - PLANO DE TRABALHO DOCENTE, onde, cada atividade existente nas planilhas de funções laborais será colocada apenas na célula referente à hora de início da atividade.  A duração da atividade será sempre em intervalos de 1/2 hora. A cada atividade lançadadeverá ser preenchida na coluna "FL" (Função Laboral)Fcom o grupo EN, OR, AA, AE, AG ou CA conforme a atividade seja qualificada nas planilhas anteriores como pertencendo às funções Laborais Ensino, Orientação, Produção e Atividade Acadêmicas, Produção e Atividades de Extensão, Atividades de Gestão, ou Capacitação respectivamente. Como exemplo, as atividades Aula da Disciplina XXXX e Aula da Disciplina YYYY já previstas para ocorrerem na planilha ENSINO e que serão ministradas todas as terças e quintas-feiras, no horário de 14:00h às 18:00h deverão ser colocadas nas células sob o rótulo TERÇA-FEIRA E e QUINTA-FEIRA, nas linhas da coluna HORA desde a linha 14:00 ÀS 14:30 até a linha 17:30 ÀS 18:00. A seguir, para que o aplicativo desenvolvido possa ajudar no sentido de apontar eventuais erros no preenchimento, na coluna FL ao lado  de cada linha preenchida com as disciplinas deverá ser colocada a abreviatura da fiunção laboral correlata, no caso  EN. Todas as linhas onde as disciplinas foram distribuídas deverão ser  preenchidascom o acrônimo EN  até o horário de término, como mostrado abaixo. Similarmente, foi admitido como exemplo que o docente que elabora o presente exemplo realizava outras atividades em sua semana em alguma das funções laborais previstas: Atividade de Gestão (AG) e Atividade de Orientação, distribuidas segundo sua programação institucional e pessoal, devendo prevalecer aquela em detrimento desta. De forma alguma o PTD deve ser preenchido com um número de horas superior ao regime de trabalho para o qual o docente está contratado. A planilha faz esta verificação automaticamente, mas a CHEFIA IMEDIATA do docente deverá certificar-se deste e também de todos os lançamentos efetuados.
Também, como exemplo, foram supostos erros no preenchimento do QTD em relação ao previsto nas planilhas.  Foi suposto que este docente ministraria 4 horas de Orientação na Graduação na planilha da Função Laboral OR, porém no PTD foram apresentadas apenas duas horas, às sextas feiras de 16:00 às 18:00, gerando erro.  Foi deliberadamente lançada na planilha de Função Laboral AG apenas 8 horas, porém distribuídas no QTD 21horas, resultando também na apresentação de erro. Da mesma forma, cometeu-se o erro de não lançar o regime de trabalho do docente e no QTD foram apresentadas 40h, o que foi também verificado automaticamente pela planilha. O outro erro apresentado deve-se ao fato de que os totais de horas previstas nas planilhas de Funções Laborais não bate com o total apresentado no QTD. Esta crítica poderá sempre ser mostrada pois não foi ainda desenvolvida uma relação lógica, pois as planilhas foram estruturadas sem saber qual o percentual que o docente escolherá para as atividades de preparação de aulas, que desta forma poderá variar de 0 a 100%... Fica a cargo do docente esta verificação em função da escolha que fizer.</t>
  </si>
  <si>
    <t>PLANO DE TRABALHO DOCENTE - DISTRIBUIÇÃO SEMANAL DE ATIVIDADES</t>
  </si>
  <si>
    <t>DIAS DA SEMANA</t>
  </si>
  <si>
    <t>HORA</t>
  </si>
  <si>
    <t>[h]</t>
  </si>
  <si>
    <t>SEGUNDA-FEIRA</t>
  </si>
  <si>
    <t>FL</t>
  </si>
  <si>
    <t>TERÇA-FEIRA</t>
  </si>
  <si>
    <t>QUARTA-FEIRA</t>
  </si>
  <si>
    <t>QUINTA-FEIRA</t>
  </si>
  <si>
    <t>SEXTA-FEIRA</t>
  </si>
  <si>
    <t>SÁBADO</t>
  </si>
  <si>
    <t>ATIVIDADE E HORÁRIO</t>
  </si>
  <si>
    <t>07:00:00 ÀS 07:30:00</t>
  </si>
  <si>
    <t>07:30:00 ÀS 08:00:00</t>
  </si>
  <si>
    <t>08:00:00 ÀS 08:30:00</t>
  </si>
  <si>
    <t>08:30:00 ÀS 09:00:00</t>
  </si>
  <si>
    <t>09:00:00 ÀS 09:30:00</t>
  </si>
  <si>
    <t>09:30:00 ÀS 10:00:00</t>
  </si>
  <si>
    <t>10:00:00 ÀS 10:30:00</t>
  </si>
  <si>
    <t>10:30:00 ÀS 11:00:00</t>
  </si>
  <si>
    <t>11:00:00 ÀS 11:30:00</t>
  </si>
  <si>
    <t>11:30:00 ÀS 12:00:00</t>
  </si>
  <si>
    <t>13:00:00 ÀS 13:30:00</t>
  </si>
  <si>
    <t>13:30:00 ÀS 14:00:00</t>
  </si>
  <si>
    <t>14:00:00 ÀS 14:30:00</t>
  </si>
  <si>
    <t>14:30:00 ÀS 15:00:00</t>
  </si>
  <si>
    <t>15:00:00 ÀS 15:30:00</t>
  </si>
  <si>
    <t>15:30:00 ÀS 16:00:00</t>
  </si>
  <si>
    <t>16:00:00 ÀS 16:30:00</t>
  </si>
  <si>
    <t>16:30:00 ÀS 17:00:00</t>
  </si>
  <si>
    <t>17:00:00 ÀS 17:30:00</t>
  </si>
  <si>
    <t>17:30:00 ÀS 18:00:00</t>
  </si>
  <si>
    <t>19:00:00 ÀS 19:30:00</t>
  </si>
  <si>
    <t>19:30:00 ÀS 20:00:00</t>
  </si>
  <si>
    <t>20:00:00 ÀS 20:30:00</t>
  </si>
  <si>
    <t>20:30:00 ÀS 21:00:00</t>
  </si>
  <si>
    <t>21:00:00 ÀS 21:30:00</t>
  </si>
  <si>
    <t>21:30:00 ÀS 22:00:00</t>
  </si>
  <si>
    <t>22:30:00 ÀS 23:00:00</t>
  </si>
  <si>
    <t>22:00:00 ÀS 22:30:00</t>
  </si>
  <si>
    <t>Cômputo de Horas/dia</t>
  </si>
  <si>
    <t>SEGUNDA FEIRA</t>
  </si>
  <si>
    <t>TERÇA FEIRA</t>
  </si>
  <si>
    <t>QUARTA FEIRA</t>
  </si>
  <si>
    <t>QUINTA FEIRA</t>
  </si>
  <si>
    <t>SEXTA FEIRA</t>
  </si>
  <si>
    <t>Total diário</t>
  </si>
  <si>
    <t>Cômputo de Horas por Função Laboral</t>
  </si>
  <si>
    <t>PELAS PLANILHAS</t>
  </si>
  <si>
    <t>PELO QUADRO RESUMO</t>
  </si>
  <si>
    <t>Ensino</t>
  </si>
  <si>
    <t>Orientação</t>
  </si>
  <si>
    <t>Produção e Atividades Acadêmicas</t>
  </si>
  <si>
    <t>Produção e Atividades de Extensão</t>
  </si>
  <si>
    <t>Atividades de Gestão</t>
  </si>
  <si>
    <t>Capacitação</t>
  </si>
  <si>
    <t>TOTAL SEMANAL</t>
  </si>
  <si>
    <t>REGIME DE TRABALHO</t>
  </si>
  <si>
    <t>HORAS DECLARADAS NO PTD</t>
  </si>
  <si>
    <t>VERIFICAÇÃO</t>
  </si>
  <si>
    <t>HORAS DECLARADAS NA PLANILHA</t>
  </si>
  <si>
    <t>RELATÓRIO INDIVIDUAL DE ATIVIDADES DO DOCENTE</t>
  </si>
  <si>
    <t xml:space="preserve">INSTRUÇÕES: Com base na alocação das horas em atividades pelas planilhas de funções laborais que o docente tenha feito, o docente deverá distribuí-las, em uma base semanal, pelo quadro abaixo denominado DISTRIBUIÇÃO SEMANAL DE ATIVIDADES - PLANO DE TRABALHO DOCENTE, onde, cada atividade existente nas planilhas de funções laborais será colocada apenas na célula referente à hora de início da atividade.  A duração da atividade será sempre em intervalos de 1/2 hora. A cada atividade lançadadeverá ser preenchida na coluna "FL" (Função Laboral)Fcom o grupo EN, OR, AA, AE, AG ou CA conforme a atividade seja qualificada nas planilhas anteriores como pertencendo às funções Laborais Ensino, Orientação, Produção e Atividade Acadêmicas, Produção e Atividades de Extensão, Atividades de Gestão, ou Capacitação respectivamente. Como exemplo, a atividade Aula da Disciplina XXXX, já prevista para ocorrer nas planilha ENSINO e que será ministrada todas as segundas-feiras, no horário de 10:00h às 12:00h deverá ser colocada na célula sob o rótulo SEGUNDA-FEIRA, na linha da coluna HORA desde a linha 10:00 ÀS 10:30 até a linha 11:30 ÀS 12:00. A seguir, para que o programa possa ajudar no sentido de apontar eventuais erros no preenchimento, na coluna FL ao lado  de cada linha preenchida com a disciplina deverá ser colocada a abreviatura da fiunção laboral correlata, ou seja, no caso  EN deverão ser  preenchidas todas as linhas subsequentes até o horário de término, como mostrado abaixo. 
</t>
  </si>
  <si>
    <t>RELATÓRIO INDIVIDUAL DE ATIVIDADES DO DOCENTE - PLANO DE TRABALHO DOCENTE</t>
  </si>
  <si>
    <t>EXECUÇÃO %</t>
  </si>
  <si>
    <t>TOTAL DE HORAS EXCUTADAS POR DIA DA SEMANA NO PERÍODO</t>
  </si>
  <si>
    <t>TOTAL SEMANAL NO PERÍODO</t>
  </si>
  <si>
    <t>PELO PTD</t>
  </si>
  <si>
    <t>DISTRIBUIÇÃO DO EXECUTADO NO PLANO DE TRABALHO DOCENTE POR FUNÇÃO LABORAL</t>
  </si>
  <si>
    <t>FUNÇÃO LABORAL</t>
  </si>
  <si>
    <t>PERCENTUAL</t>
  </si>
  <si>
    <t>ENSINO</t>
  </si>
  <si>
    <t>ORIENTAÇÃO</t>
  </si>
  <si>
    <t>PRODUÇÃO E ATIVIDADES ACADÊMICAS</t>
  </si>
  <si>
    <t>PRODUÇÃO E ATIVIDADES DE EXTENSÃO</t>
  </si>
  <si>
    <t>ATIVIDADES DE GESTÃO</t>
  </si>
  <si>
    <t>OBSERVAÇÃO: Excetua-se, neste quadro, o componente curricular de estágio obrigatório, quando considerado como atividade de orientação individual, de acordo com os PPCs dos cursos de graduação. Observa-se que o docente poderá lançar nas atividades de ensino do tipo aulas, POR DISCIPLINA, até 100% das horas de aula, como previsto em lei para as atividades a ela correlatas efetuadas fora de sala de aula.</t>
  </si>
  <si>
    <t>QUADRO C.1. PESQUISA E ATIVIDADES ACADÊMICAS – PRODUÇÃO ACADÊMICA EM ATIVIDADES DE PESQUISA (MÁXIMO DE XX HORAS SEMANAIS)</t>
  </si>
  <si>
    <t>C.1.1. Coordenação de projeto de pesquisa em desenvolvimento, aprovado por agência de fomento com ou sem financiamento (por ano)</t>
  </si>
  <si>
    <t>C.1.2. Coordenação de projeto de pesquisa em desenvolvimento, não aprovado por agência de fomento (por ano)</t>
  </si>
  <si>
    <t>C.1.3. Coordenação de projeto de Cooperação Internacional aprovado por agência de fomento (por ano)</t>
  </si>
  <si>
    <t>C.1.4. Participação em projeto de pesquisa em desenvolvimento, se aprovado por agência de fomento, com ou sem financiamento (por ano), excluídos os coordenadores</t>
  </si>
  <si>
    <t>C.1.5. Participação em projeto de pesquisa em desenvolvimento, se   não   aprovado   por agência de fomento, por ano, excluídos os coordenadores</t>
  </si>
  <si>
    <t>QUADRO D.1. PRODUÇÃO E ATIVIDADES DE EXTENSÃO – PRODUÇÃO ACADÊMICA POR UNIDADE (MÁXIMO DE 08 HORAS SEMANAIS)</t>
  </si>
  <si>
    <t>CD 3 e CD4 MÁXIMO DE 32 HORAS SEMANAIS</t>
  </si>
  <si>
    <t>E.1.5. Função gratificada  –  Função de Coordenação de Cursos - FCC</t>
  </si>
  <si>
    <t xml:space="preserve">QUADRO F.1. CAPACITAÇÃO – ATIVIDADES DE CAPACITAÇÃO </t>
  </si>
  <si>
    <t xml:space="preserve">E.2.1. Representação no CONSUNI, CONSEPE, CONSAD, Câmaras Técnicas </t>
  </si>
  <si>
    <t>MÁXIMO DE 32H SEMANAIS DURANTE O PERÍODO EM QUE ESTIVER DESIGNADO SE A REPRESENTAÇÃO FOR NA SEDE OU MÁXIMO DE 40H SEMANAIS SE A REPRESENTAÇÃO ENVOLVER TRABALHO FORA DA SEDE; EM AMBOS OS CASOS PELO TEMPO DE DESIGNAÇÃO</t>
  </si>
  <si>
    <t>MÁXIMO DE 01 HORAS SEMANAIS</t>
  </si>
  <si>
    <t>E.1.8. Exercício de função de direção CD3 ou CD4 ou equivalente</t>
  </si>
  <si>
    <t xml:space="preserve">E.1.9. Exercício de função de direção (secretaria), coordenação, assessoramento, chefia, assistência ou assessoria, nas Secretarias de Educação, de Cultura e de Ciência e Tecnologia, ou outro na esfera Estadual ou Municipal relacionado à área de atuação do docente </t>
  </si>
  <si>
    <t>E.1.10 Participação em Comissões não permanentes com designação por Portaria</t>
  </si>
  <si>
    <t>E.1.10.1. Participação em Comissões não permanentes com designação por Ordem de Serviço</t>
  </si>
  <si>
    <t>E.1.11. Participação em Comissões de Avaliação de Estágio Probatório</t>
  </si>
  <si>
    <t>E.1.12. Participação em Comissões de Progressão Docente da Unidade Acadêmica</t>
  </si>
  <si>
    <t>E.1.13. Participação em Comissões Disciplinares e Sindicância</t>
  </si>
  <si>
    <t>E.1.14. Participação em Comissões Permanentes - Comissão Própria de Avaliação (CPA); Comissão de Planejamento Acadêmico Institucional; Comissão Permanente de Pessoal Docente (CPPD); Núcleo Docente Estruturante (NDE);  Comissão de Avaliação de Desempenho Acadêmico; Câmara     de Pesquisa,  Ensino  ou  Extensão;  Comitê de Ética ou similares com essa natureza</t>
  </si>
  <si>
    <t>E.1.15.  Participação de comitês permanentes de apoia as atividades de Ensino, Pesquisa e Extensão </t>
  </si>
  <si>
    <t>E.1.17. Participação em comissões de licitações, compras e similares </t>
  </si>
  <si>
    <t>E.1.18. Outras atividades administrativas definidas através de Portaria tais como: Gestão e fiscalização de contratos, convênios e similares </t>
  </si>
  <si>
    <t>E.1.16.Participação como membro ou coordenador de comissões ou grupo de trabalho transitórios ou permanentes ou ainda coordenações de caráter pedagógico, definidas através de Portaria da Reitoria, Pró-Reitorias, Direção, ou Chefias de Unidade Universitária ou de Presidente de Órgão colegiado definido no Regimento Geral da UFDPar. </t>
  </si>
  <si>
    <t>D.1.1. Coordenação de Extensão dos Cursos de Graduação</t>
  </si>
  <si>
    <t>D.1.2. Coordenação de programa, projeto ou curso de extensão em desenvolvimento, aprovado por agência de fomento (por ano)</t>
  </si>
  <si>
    <t>D.1.4. Participação em programa, projeto ou curso de extensão em desenvolvimento (por ano), se aprovado por agência de fomento, excluídos os coordenadores</t>
  </si>
  <si>
    <t>D.1.5. Coordenação de projeto de Cooperação Internacional aprovado por agência de fomento (por ano)</t>
  </si>
  <si>
    <t>D.1.6. Participação em programa, projeto ou curso de extensão em desenvolvimento (por ano), se não aprovado por agência de fomento, excluídos os coordenadores</t>
  </si>
  <si>
    <t>D.1.7.   Realização de cursos de extensão não vinculados a programas ou projetos, porém registrados na PREX</t>
  </si>
  <si>
    <t>D.1.8. realização de eventos de extensão não vinculados a programas ou projetos (registrados na PREX)</t>
  </si>
  <si>
    <t xml:space="preserve">A.2.1. Coordenação de estágio obrigatório, por semestre  </t>
  </si>
  <si>
    <t>F.1.6. Cursos de Aperfeiçoamento, capacitação ou atualização com no mínimo 20HA</t>
  </si>
  <si>
    <t>(1*)</t>
  </si>
  <si>
    <t>(2*)</t>
  </si>
  <si>
    <t>(3*)</t>
  </si>
  <si>
    <t>(4*)</t>
  </si>
  <si>
    <t>(5*)</t>
  </si>
  <si>
    <t>(6*)</t>
  </si>
  <si>
    <t>(7*)</t>
  </si>
  <si>
    <t>(8*)</t>
  </si>
  <si>
    <t>(9*)</t>
  </si>
  <si>
    <t>INTRODUÇÃO
Este documento deverá ser preenchido individualmente por todos docentes lotados na UFDPar como estabelecido na Resolução nº 34 de 16 de janeiro de  2023 e entregue à Chefia Imediata, via e-mail, em até 10 (dez) dias úteis antes do planejamento da oferta de cada semestre ou ano letivo. O PTD é o planejamento das atividades que o docente pretende executar durante o período letivo, devendo ser modificado a qualquer momento pelo docente de forma a refletir exatamente as atividades que estão sendo realizadas no período a que o PTD se refere. O preenchimento, em termos da quantidade de horas dedicadas às atividades a realizar no período deve ser feito em uma base semanal, ou seja: a cada atividade deverá ser alocada o número de horas que em uma semana típica o docente irá alocar a ela. Deve-se ter em mente, para o preenchimento,o regime de trabalho do docente, bem como o regulamentado na Resolução supracitada.
Este documento tem como base o Anexo V da Resolução  CONSEPE/ UFDPar N° 30/2021 que trata da Promoção e Progressão docente, de certa forma indicando ao docente que o preenche as atividades que lhe possibilitarão acumular, no interstício legal, os pontos necessários para ser promovido ou progredir na carreira, ajudando-o ainda a coletar a documentação comprobatória, tornando mais expedita e correta a preparação e o processamento do processo de progressão e promoção. 
Não será necessário juntar a documentação comprobatória ao PTD. A coluna DOCUMENTAÇÃO, PRESENTE NAS PLANILHAS DE FUNÇÃO LABORAL, serve apenas como um lembrete para que o docente recorde-se de que para poder obter os pontos quando solicitar sua progressão ou promoção ELA SERÁ NECESSÁRIA e assim deve já preocupar-se em obtê-la e guardá-la para o uso posterior. O REGIME DE TRABALHO declarado pelo docente deverá ser: "40 DE"; ou "40"; ou "20"; exatamente desta forma, sem aspas, para permitir a crítica automática pela planilha. Como exemplo de preenchimento foi criadas  atividades em diversas funções laborais.QUANDO DO USO PELO DOCENTE O exemplo deve ser APAGADO E o docente DISTRIBUIR suas reais atividades. Estas atividades deverão ser também lançadas na planilha RESUMO conforme as instruções lá existentes. A planilha RESUMO gera o PTD. A planilha RELATÓRIO possibilita gerar o RIAD com menor trabalho, aproveitando tudo o que foi planejado no início do semestre.
A coluna OBSERVAÇÃO deve ser utilizada quando o docente julgar conveniente inserir algo importante ou esclarecedor a respeito da atividade no período.
Dúvidas quanto ao preenchimento deverão ser esclarecidas junto à Chefia Imediata.
ESTAS PLANILHAS FORAM PENSADAS PARA MINIMIZAR O TEMPO DEDICADO À ELABORAÇÃO DO PTD E DO RIAD. CONTRIBUA!</t>
  </si>
  <si>
    <t>ANEXO I DA RESOLUÇÃO Nº 34 DE 16 DE JANEIRO 2023</t>
  </si>
  <si>
    <t>ANEXO II DA RESOLUÇÃO Nº 34 DE 16 DE JANEIRO 2023</t>
  </si>
  <si>
    <t>ANEXO IIII DA RESOLUÇÃO Nº 34 DE 16 DE JANEIRO 2023</t>
  </si>
  <si>
    <t>ANEXO IV DA RESOLUÇÃO Nº 34 DE 16 DE JANEIRO 2023</t>
  </si>
  <si>
    <t>ANEXO V DA RESOLUÇÃO Nº 34 DE 16 DE JANEIRO 2023</t>
  </si>
  <si>
    <t>ANEXO VI DA RESOLUÇÃO Nº 34 DE 16 DE JANEIRO 2023</t>
  </si>
  <si>
    <t>ANEXO VII DA RESOLUÇÃO Nº 34 DE 16 DE JANEIRO 2023</t>
  </si>
  <si>
    <t>ANEXO VIII DA RESOLUÇÃO Nº 34 DE 16 DE JANEIRO 2023</t>
  </si>
  <si>
    <t>Cargo de Direção CD4</t>
  </si>
  <si>
    <t>AG</t>
  </si>
  <si>
    <t>Prep. Disciplina XXXXX</t>
  </si>
  <si>
    <t>Prep. Disciplina YYYYY</t>
  </si>
  <si>
    <t>EN</t>
  </si>
  <si>
    <t>Disciplina XXXXX</t>
  </si>
  <si>
    <t>Disciplina YYYYY</t>
  </si>
  <si>
    <t>Curso de Capacitação</t>
  </si>
  <si>
    <t>CA</t>
  </si>
  <si>
    <t>Orientação graduação</t>
  </si>
  <si>
    <t>OR</t>
  </si>
  <si>
    <t>A SER PREENCHIDO COM O ANO NÚMERO DO PERÍODO APENAS NA PLANILHA ENSINO (ATENÇÃO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</si>
</sst>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Calibri"/>
      <family val="2"/>
      <charset val="1"/>
    </font>
    <font>
      <b/>
      <sz val="12"/>
      <color rgb="FF000000"/>
      <name val="Calibri"/>
      <family val="2"/>
      <charset val="1"/>
    </font>
    <font>
      <b/>
      <sz val="11"/>
      <color rgb="FF000000"/>
      <name val="Calibri"/>
      <family val="2"/>
      <charset val="1"/>
    </font>
    <font>
      <sz val="11"/>
      <color rgb="FF000000"/>
      <name val="Calibri"/>
      <family val="2"/>
      <charset val="1"/>
    </font>
    <font>
      <sz val="11"/>
      <name val="Calibri"/>
      <family val="2"/>
      <charset val="1"/>
    </font>
    <font>
      <sz val="12"/>
      <color rgb="FFFF0000"/>
      <name val="Calibri"/>
      <family val="2"/>
      <charset val="1"/>
    </font>
    <font>
      <i/>
      <sz val="11"/>
      <color rgb="FF000000"/>
      <name val="Calibri"/>
      <family val="2"/>
      <charset val="1"/>
    </font>
    <font>
      <b/>
      <sz val="12"/>
      <color rgb="FFFF0000"/>
      <name val="Calibri"/>
      <family val="2"/>
      <charset val="1"/>
    </font>
    <font>
      <sz val="12"/>
      <color rgb="FF000000"/>
      <name val="Calibri"/>
      <family val="2"/>
      <charset val="1"/>
    </font>
    <font>
      <sz val="8"/>
      <name val="Calibri"/>
      <family val="2"/>
      <charset val="1"/>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right/>
      <top/>
      <bottom style="thin">
        <color auto="1"/>
      </bottom>
      <diagonal/>
    </border>
  </borders>
  <cellStyleXfs count="2">
    <xf numFmtId="0" fontId="0" fillId="0" borderId="0"/>
    <xf numFmtId="9" fontId="8" fillId="0" borderId="0" applyBorder="0" applyProtection="0"/>
  </cellStyleXfs>
  <cellXfs count="131">
    <xf numFmtId="0" fontId="0" fillId="0" borderId="0" xfId="0"/>
    <xf numFmtId="0" fontId="0" fillId="0" borderId="0" xfId="0" applyAlignment="1">
      <alignment vertical="center"/>
    </xf>
    <xf numFmtId="0" fontId="0" fillId="0" borderId="0" xfId="0" applyAlignment="1">
      <alignment wrapText="1"/>
    </xf>
    <xf numFmtId="2" fontId="0" fillId="0" borderId="0" xfId="0" applyNumberFormat="1"/>
    <xf numFmtId="0" fontId="0" fillId="0" borderId="0" xfId="0" applyAlignment="1">
      <alignment horizont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Border="1" applyAlignment="1" applyProtection="1">
      <alignment vertical="top" wrapText="1"/>
      <protection locked="0"/>
    </xf>
    <xf numFmtId="0" fontId="0" fillId="0" borderId="1" xfId="0" applyBorder="1" applyAlignment="1" applyProtection="1">
      <alignment wrapText="1"/>
      <protection locked="0"/>
    </xf>
    <xf numFmtId="0" fontId="3" fillId="0" borderId="1"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0" fillId="0" borderId="1" xfId="0" applyBorder="1" applyAlignment="1" applyProtection="1">
      <alignment horizontal="left" vertical="top" wrapText="1"/>
      <protection locked="0"/>
    </xf>
    <xf numFmtId="0" fontId="1" fillId="0" borderId="1" xfId="0" applyFont="1" applyBorder="1" applyAlignment="1" applyProtection="1">
      <alignment horizontal="center" vertical="center" wrapText="1"/>
      <protection locked="0"/>
    </xf>
    <xf numFmtId="0" fontId="0" fillId="0" borderId="1" xfId="0" applyBorder="1" applyProtection="1">
      <protection locked="0"/>
    </xf>
    <xf numFmtId="0" fontId="2" fillId="0" borderId="5" xfId="0" applyFont="1" applyBorder="1" applyAlignment="1" applyProtection="1">
      <alignment horizontal="center" vertical="center" wrapText="1"/>
      <protection locked="0"/>
    </xf>
    <xf numFmtId="0" fontId="0" fillId="0" borderId="5" xfId="0" applyBorder="1" applyProtection="1">
      <protection locked="0"/>
    </xf>
    <xf numFmtId="0" fontId="0" fillId="0" borderId="1" xfId="0" applyBorder="1" applyAlignment="1" applyProtection="1">
      <alignment vertical="top"/>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5" xfId="0" applyBorder="1" applyAlignment="1" applyProtection="1">
      <alignment horizontal="center"/>
      <protection locked="0"/>
    </xf>
    <xf numFmtId="0" fontId="1" fillId="0" borderId="11" xfId="0" applyFont="1" applyBorder="1" applyAlignment="1" applyProtection="1">
      <alignment horizontal="center" vertical="center" wrapText="1"/>
      <protection locked="0"/>
    </xf>
    <xf numFmtId="9" fontId="0" fillId="0" borderId="1" xfId="0" applyNumberFormat="1" applyBorder="1" applyAlignment="1" applyProtection="1">
      <alignment horizontal="center"/>
      <protection locked="0"/>
    </xf>
    <xf numFmtId="9" fontId="0" fillId="0" borderId="11" xfId="0" applyNumberFormat="1" applyBorder="1" applyAlignment="1" applyProtection="1">
      <alignment horizontal="center"/>
      <protection locked="0"/>
    </xf>
    <xf numFmtId="0" fontId="0" fillId="0" borderId="11" xfId="0" applyBorder="1" applyAlignment="1" applyProtection="1">
      <alignment horizontal="center"/>
      <protection locked="0"/>
    </xf>
    <xf numFmtId="0" fontId="1" fillId="0" borderId="6" xfId="0" applyFont="1" applyBorder="1" applyAlignment="1" applyProtection="1">
      <alignment vertical="center"/>
      <protection locked="0"/>
    </xf>
    <xf numFmtId="0" fontId="1" fillId="0" borderId="6" xfId="0" applyFont="1" applyBorder="1" applyAlignment="1" applyProtection="1">
      <alignment vertical="center" wrapText="1"/>
      <protection locked="0"/>
    </xf>
    <xf numFmtId="0" fontId="1"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justify" vertical="top" wrapText="1"/>
    </xf>
    <xf numFmtId="0" fontId="4" fillId="0" borderId="1" xfId="0" applyFont="1" applyBorder="1" applyAlignment="1">
      <alignment vertical="top" wrapText="1"/>
    </xf>
    <xf numFmtId="0" fontId="3" fillId="0" borderId="1" xfId="0" applyFont="1" applyBorder="1" applyAlignment="1">
      <alignment horizontal="justify" vertical="center" wrapText="1"/>
    </xf>
    <xf numFmtId="0" fontId="4" fillId="0" borderId="1" xfId="0" applyFont="1" applyBorder="1" applyAlignment="1">
      <alignment vertical="center" wrapText="1"/>
    </xf>
    <xf numFmtId="0" fontId="2" fillId="0" borderId="0" xfId="0" applyFont="1" applyAlignment="1">
      <alignment horizontal="right" vertical="center" wrapText="1"/>
    </xf>
    <xf numFmtId="0" fontId="1" fillId="0" borderId="0" xfId="0" applyFont="1" applyAlignment="1">
      <alignmen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horizontal="left" vertical="top" wrapText="1"/>
    </xf>
    <xf numFmtId="0" fontId="1" fillId="0" borderId="0" xfId="0" applyFont="1" applyAlignment="1">
      <alignment horizontal="right"/>
    </xf>
    <xf numFmtId="0" fontId="1" fillId="0" borderId="0" xfId="0" applyFont="1" applyAlignment="1">
      <alignment horizontal="center" wrapText="1"/>
    </xf>
    <xf numFmtId="0" fontId="1" fillId="0" borderId="1" xfId="0" applyFont="1" applyBorder="1"/>
    <xf numFmtId="0" fontId="1" fillId="0" borderId="0" xfId="0" applyFont="1"/>
    <xf numFmtId="0" fontId="0" fillId="0" borderId="0" xfId="0" applyAlignment="1">
      <alignment horizontal="left"/>
    </xf>
    <xf numFmtId="0" fontId="0" fillId="0" borderId="0" xfId="0" applyAlignment="1">
      <alignment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0" xfId="0" applyAlignment="1">
      <alignment vertical="top"/>
    </xf>
    <xf numFmtId="0" fontId="3" fillId="0" borderId="0" xfId="0" applyFont="1" applyAlignment="1">
      <alignment horizontal="justify" vertical="center"/>
    </xf>
    <xf numFmtId="0" fontId="2" fillId="0" borderId="0" xfId="0" applyFont="1" applyAlignment="1">
      <alignment horizontal="right" vertical="center"/>
    </xf>
    <xf numFmtId="0" fontId="1" fillId="0" borderId="1" xfId="0" applyFont="1" applyBorder="1" applyAlignment="1">
      <alignment wrapText="1"/>
    </xf>
    <xf numFmtId="0" fontId="3" fillId="0" borderId="0" xfId="0" applyFont="1" applyAlignment="1">
      <alignment horizontal="justify" vertical="center" wrapText="1"/>
    </xf>
    <xf numFmtId="0" fontId="3" fillId="0" borderId="1" xfId="0" applyFont="1" applyBorder="1" applyAlignment="1">
      <alignment vertical="top" wrapText="1"/>
    </xf>
    <xf numFmtId="0" fontId="3" fillId="0" borderId="0" xfId="0" applyFont="1" applyAlignment="1">
      <alignment wrapText="1"/>
    </xf>
    <xf numFmtId="0" fontId="4" fillId="0" borderId="0" xfId="0" applyFont="1" applyAlignment="1">
      <alignment vertical="center" wrapText="1"/>
    </xf>
    <xf numFmtId="0" fontId="2" fillId="0" borderId="0" xfId="0" applyFont="1" applyAlignment="1">
      <alignment horizontal="right" wrapText="1"/>
    </xf>
    <xf numFmtId="0" fontId="4" fillId="0" borderId="0" xfId="0" applyFont="1"/>
    <xf numFmtId="0" fontId="2" fillId="0" borderId="5" xfId="0" applyFont="1" applyBorder="1" applyAlignment="1">
      <alignment horizontal="center" vertical="center" wrapText="1"/>
    </xf>
    <xf numFmtId="0" fontId="1" fillId="0" borderId="0" xfId="0" applyFont="1" applyAlignment="1">
      <alignment wrapText="1"/>
    </xf>
    <xf numFmtId="0" fontId="0" fillId="0" borderId="0" xfId="0" applyAlignment="1">
      <alignment horizontal="left" wrapText="1"/>
    </xf>
    <xf numFmtId="0" fontId="1" fillId="0" borderId="6" xfId="0" applyFont="1" applyBorder="1" applyAlignment="1">
      <alignment horizontal="center"/>
    </xf>
    <xf numFmtId="20" fontId="1" fillId="0" borderId="1" xfId="0" applyNumberFormat="1" applyFont="1" applyBorder="1"/>
    <xf numFmtId="2" fontId="1" fillId="0" borderId="1" xfId="0" applyNumberFormat="1" applyFont="1" applyBorder="1"/>
    <xf numFmtId="0" fontId="0" fillId="0" borderId="1" xfId="0" applyBorder="1" applyAlignment="1">
      <alignment horizontal="center"/>
    </xf>
    <xf numFmtId="0" fontId="1" fillId="0" borderId="1" xfId="0" applyFont="1" applyBorder="1" applyAlignment="1">
      <alignment horizontal="center"/>
    </xf>
    <xf numFmtId="20" fontId="1" fillId="0" borderId="5" xfId="0" applyNumberFormat="1" applyFont="1" applyBorder="1"/>
    <xf numFmtId="2" fontId="1" fillId="0" borderId="5" xfId="0" applyNumberFormat="1" applyFont="1" applyBorder="1"/>
    <xf numFmtId="0" fontId="0" fillId="0" borderId="5" xfId="0" applyBorder="1" applyAlignment="1">
      <alignment horizontal="center"/>
    </xf>
    <xf numFmtId="0" fontId="1" fillId="0" borderId="8" xfId="0" applyFont="1" applyBorder="1" applyAlignment="1">
      <alignment horizontal="center"/>
    </xf>
    <xf numFmtId="0" fontId="1" fillId="0" borderId="10" xfId="0" applyFont="1" applyBorder="1"/>
    <xf numFmtId="2" fontId="1" fillId="0" borderId="10" xfId="0" applyNumberFormat="1" applyFont="1" applyBorder="1"/>
    <xf numFmtId="20" fontId="0" fillId="0" borderId="0" xfId="0" applyNumberFormat="1"/>
    <xf numFmtId="0" fontId="7" fillId="0" borderId="0" xfId="0" applyFont="1" applyAlignment="1">
      <alignment horizontal="center"/>
    </xf>
    <xf numFmtId="0" fontId="5" fillId="0" borderId="0" xfId="0" applyFont="1"/>
    <xf numFmtId="0" fontId="1" fillId="0" borderId="6" xfId="0" applyFont="1" applyBorder="1" applyAlignment="1">
      <alignment horizontal="center" wrapText="1"/>
    </xf>
    <xf numFmtId="0" fontId="1" fillId="0" borderId="7" xfId="0" applyFont="1" applyBorder="1" applyAlignment="1">
      <alignment horizontal="center" wrapText="1"/>
    </xf>
    <xf numFmtId="2" fontId="0" fillId="0" borderId="10" xfId="0" applyNumberFormat="1" applyBorder="1"/>
    <xf numFmtId="2" fontId="0" fillId="0" borderId="18" xfId="0" applyNumberFormat="1" applyBorder="1"/>
    <xf numFmtId="0" fontId="1" fillId="0" borderId="6" xfId="0" applyFont="1" applyBorder="1"/>
    <xf numFmtId="0" fontId="1" fillId="0" borderId="14" xfId="0" applyFont="1" applyBorder="1" applyAlignment="1">
      <alignment horizontal="center"/>
    </xf>
    <xf numFmtId="2" fontId="1" fillId="0" borderId="10" xfId="0" applyNumberFormat="1" applyFont="1" applyBorder="1" applyAlignment="1">
      <alignment horizontal="center"/>
    </xf>
    <xf numFmtId="9" fontId="1" fillId="0" borderId="0" xfId="1" applyFont="1" applyBorder="1" applyAlignment="1" applyProtection="1">
      <alignment horizontal="center"/>
    </xf>
    <xf numFmtId="0" fontId="1" fillId="0" borderId="0" xfId="0" applyFont="1" applyAlignment="1">
      <alignment horizontal="center"/>
    </xf>
    <xf numFmtId="0" fontId="1" fillId="0" borderId="0" xfId="0" applyFont="1" applyAlignment="1">
      <alignment horizontal="left"/>
    </xf>
    <xf numFmtId="0" fontId="5" fillId="0" borderId="3" xfId="0" applyFont="1" applyBorder="1" applyAlignment="1">
      <alignment horizontal="left" vertical="top" wrapText="1"/>
    </xf>
    <xf numFmtId="0" fontId="3" fillId="0" borderId="4" xfId="0" applyFont="1" applyBorder="1" applyAlignment="1">
      <alignment horizontal="justify" vertical="center"/>
    </xf>
    <xf numFmtId="0" fontId="2" fillId="0" borderId="0" xfId="0" applyFont="1" applyAlignment="1">
      <alignment horizontal="left" vertical="center"/>
    </xf>
    <xf numFmtId="0" fontId="0" fillId="0" borderId="1" xfId="0"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2" xfId="0" applyBorder="1" applyAlignment="1">
      <alignment vertical="top" wrapText="1"/>
    </xf>
    <xf numFmtId="0" fontId="3" fillId="0" borderId="0" xfId="0" applyFont="1" applyAlignment="1">
      <alignment horizontal="justify" vertical="center"/>
    </xf>
    <xf numFmtId="0" fontId="3" fillId="0" borderId="4" xfId="0" applyFont="1" applyBorder="1" applyAlignment="1">
      <alignment vertical="center"/>
    </xf>
    <xf numFmtId="0" fontId="3" fillId="0" borderId="4" xfId="0" applyFont="1" applyBorder="1" applyAlignment="1">
      <alignment horizontal="left" vertical="center"/>
    </xf>
    <xf numFmtId="0" fontId="0" fillId="0" borderId="1" xfId="0" applyBorder="1" applyAlignment="1">
      <alignment horizontal="left"/>
    </xf>
    <xf numFmtId="0" fontId="2" fillId="0" borderId="0" xfId="0" applyFont="1" applyAlignment="1">
      <alignment horizontal="justify" vertical="center"/>
    </xf>
    <xf numFmtId="0" fontId="1" fillId="0" borderId="0" xfId="0" applyFont="1" applyAlignment="1">
      <alignment horizontal="center" wrapText="1"/>
    </xf>
    <xf numFmtId="0" fontId="1" fillId="0" borderId="0" xfId="0" applyFont="1" applyAlignment="1">
      <alignment horizontal="left" wrapText="1"/>
    </xf>
    <xf numFmtId="0" fontId="1" fillId="0" borderId="13" xfId="0" applyFont="1" applyBorder="1" applyAlignment="1">
      <alignment horizont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6" xfId="0" applyBorder="1" applyAlignment="1">
      <alignment horizontal="center"/>
    </xf>
    <xf numFmtId="0" fontId="5" fillId="0" borderId="17" xfId="0" applyFont="1" applyBorder="1" applyAlignment="1">
      <alignment horizontal="center"/>
    </xf>
    <xf numFmtId="0" fontId="5" fillId="0" borderId="19" xfId="0" applyFont="1" applyBorder="1" applyAlignment="1">
      <alignment horizontal="center"/>
    </xf>
    <xf numFmtId="0" fontId="1" fillId="0" borderId="11" xfId="0" applyFont="1" applyBorder="1"/>
    <xf numFmtId="0" fontId="1" fillId="0" borderId="5" xfId="0" applyFont="1" applyBorder="1" applyAlignment="1">
      <alignment horizontal="center"/>
    </xf>
    <xf numFmtId="0" fontId="0" fillId="0" borderId="5" xfId="0" applyBorder="1" applyAlignment="1">
      <alignment horizontal="center"/>
    </xf>
    <xf numFmtId="0" fontId="1" fillId="0" borderId="2" xfId="0" applyFont="1" applyBorder="1" applyAlignment="1">
      <alignment horizontal="center"/>
    </xf>
    <xf numFmtId="0" fontId="1" fillId="0" borderId="2" xfId="0" applyFont="1" applyBorder="1"/>
    <xf numFmtId="0" fontId="1" fillId="0" borderId="12" xfId="0" applyFont="1" applyBorder="1"/>
    <xf numFmtId="0" fontId="1"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left" vertical="top" wrapText="1"/>
    </xf>
    <xf numFmtId="0" fontId="1" fillId="0" borderId="21" xfId="0" applyFont="1" applyBorder="1" applyAlignment="1">
      <alignment horizontal="center"/>
    </xf>
    <xf numFmtId="0" fontId="1" fillId="0" borderId="1" xfId="0" applyFont="1" applyBorder="1" applyAlignment="1">
      <alignment horizontal="center" wrapText="1"/>
    </xf>
    <xf numFmtId="2" fontId="1" fillId="0" borderId="11"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cellXfs>
  <cellStyles count="2">
    <cellStyle name="Normal" xfId="0" builtinId="0"/>
    <cellStyle name="Porcentagem"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000"/>
      <rgbColor rgb="FFFF9900"/>
      <rgbColor rgb="FFED7D31"/>
      <rgbColor rgb="FF595959"/>
      <rgbColor rgb="FFA5A5A5"/>
      <rgbColor rgb="FF003366"/>
      <rgbColor rgb="FF70AD47"/>
      <rgbColor rgb="FF003300"/>
      <rgbColor rgb="FF333300"/>
      <rgbColor rgb="FF993300"/>
      <rgbColor rgb="FF993366"/>
      <rgbColor rgb="FF333399"/>
      <rgbColor rgb="FF38562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en-US" sz="2000" b="1" strike="noStrike" spc="-1">
                <a:solidFill>
                  <a:srgbClr val="595959"/>
                </a:solidFill>
                <a:latin typeface="Calibri"/>
              </a:defRPr>
            </a:pPr>
            <a:r>
              <a:rPr lang="en-US" sz="2000" b="1" strike="noStrike" spc="-1">
                <a:solidFill>
                  <a:srgbClr val="595959"/>
                </a:solidFill>
                <a:latin typeface="Calibri"/>
              </a:rPr>
              <a:t>DISTRIBUIÇÃO DO EXECUTADO NO PLANO DE TRABALHO DOCENTE POR FUNÇÃO LABORAL</a:t>
            </a:r>
          </a:p>
        </c:rich>
      </c:tx>
      <c:overlay val="0"/>
      <c:spPr>
        <a:noFill/>
        <a:ln w="0">
          <a:noFill/>
        </a:ln>
      </c:spPr>
    </c:title>
    <c:autoTitleDeleted val="0"/>
    <c:plotArea>
      <c:layout/>
      <c:pieChart>
        <c:varyColors val="1"/>
        <c:ser>
          <c:idx val="0"/>
          <c:order val="0"/>
          <c:tx>
            <c:strRef>
              <c:f>RELATÓRIO!$A$74</c:f>
              <c:strCache>
                <c:ptCount val="1"/>
                <c:pt idx="0">
                  <c:v>DISTRIBUIÇÃO DO EXECUTADO NO PLANO DE TRABALHO DOCENTE POR FUNÇÃO LABORAL</c:v>
                </c:pt>
              </c:strCache>
            </c:strRef>
          </c:tx>
          <c:spPr>
            <a:solidFill>
              <a:srgbClr val="4472C4"/>
            </a:solidFill>
            <a:ln w="0">
              <a:noFill/>
            </a:ln>
          </c:spPr>
          <c:dPt>
            <c:idx val="0"/>
            <c:bubble3D val="0"/>
            <c:spPr>
              <a:solidFill>
                <a:srgbClr val="4472C4"/>
              </a:solidFill>
              <a:ln w="19080">
                <a:solidFill>
                  <a:srgbClr val="FFFFFF"/>
                </a:solidFill>
                <a:round/>
              </a:ln>
            </c:spPr>
            <c:extLst>
              <c:ext xmlns:c16="http://schemas.microsoft.com/office/drawing/2014/chart" uri="{C3380CC4-5D6E-409C-BE32-E72D297353CC}">
                <c16:uniqueId val="{00000001-6BC5-464F-87C5-C7D3A4CC8D1E}"/>
              </c:ext>
            </c:extLst>
          </c:dPt>
          <c:dPt>
            <c:idx val="1"/>
            <c:bubble3D val="0"/>
            <c:spPr>
              <a:solidFill>
                <a:srgbClr val="ED7D31"/>
              </a:solidFill>
              <a:ln w="19080">
                <a:solidFill>
                  <a:srgbClr val="FFFFFF"/>
                </a:solidFill>
                <a:round/>
              </a:ln>
            </c:spPr>
            <c:extLst>
              <c:ext xmlns:c16="http://schemas.microsoft.com/office/drawing/2014/chart" uri="{C3380CC4-5D6E-409C-BE32-E72D297353CC}">
                <c16:uniqueId val="{00000003-6BC5-464F-87C5-C7D3A4CC8D1E}"/>
              </c:ext>
            </c:extLst>
          </c:dPt>
          <c:dPt>
            <c:idx val="2"/>
            <c:bubble3D val="0"/>
            <c:spPr>
              <a:solidFill>
                <a:srgbClr val="A5A5A5"/>
              </a:solidFill>
              <a:ln w="19080">
                <a:solidFill>
                  <a:srgbClr val="FFFFFF"/>
                </a:solidFill>
                <a:round/>
              </a:ln>
            </c:spPr>
            <c:extLst>
              <c:ext xmlns:c16="http://schemas.microsoft.com/office/drawing/2014/chart" uri="{C3380CC4-5D6E-409C-BE32-E72D297353CC}">
                <c16:uniqueId val="{00000005-6BC5-464F-87C5-C7D3A4CC8D1E}"/>
              </c:ext>
            </c:extLst>
          </c:dPt>
          <c:dPt>
            <c:idx val="3"/>
            <c:bubble3D val="0"/>
            <c:spPr>
              <a:solidFill>
                <a:srgbClr val="FFC000"/>
              </a:solidFill>
              <a:ln w="19080">
                <a:solidFill>
                  <a:srgbClr val="FFFFFF"/>
                </a:solidFill>
                <a:round/>
              </a:ln>
            </c:spPr>
            <c:extLst>
              <c:ext xmlns:c16="http://schemas.microsoft.com/office/drawing/2014/chart" uri="{C3380CC4-5D6E-409C-BE32-E72D297353CC}">
                <c16:uniqueId val="{00000007-6BC5-464F-87C5-C7D3A4CC8D1E}"/>
              </c:ext>
            </c:extLst>
          </c:dPt>
          <c:dPt>
            <c:idx val="4"/>
            <c:bubble3D val="0"/>
            <c:spPr>
              <a:solidFill>
                <a:srgbClr val="5B9BD5"/>
              </a:solidFill>
              <a:ln w="19080">
                <a:solidFill>
                  <a:srgbClr val="FFFFFF"/>
                </a:solidFill>
                <a:round/>
              </a:ln>
            </c:spPr>
            <c:extLst>
              <c:ext xmlns:c16="http://schemas.microsoft.com/office/drawing/2014/chart" uri="{C3380CC4-5D6E-409C-BE32-E72D297353CC}">
                <c16:uniqueId val="{00000009-6BC5-464F-87C5-C7D3A4CC8D1E}"/>
              </c:ext>
            </c:extLst>
          </c:dPt>
          <c:dPt>
            <c:idx val="5"/>
            <c:bubble3D val="0"/>
            <c:spPr>
              <a:solidFill>
                <a:srgbClr val="70AD47"/>
              </a:solidFill>
              <a:ln w="19080">
                <a:solidFill>
                  <a:srgbClr val="FFFFFF"/>
                </a:solidFill>
                <a:round/>
              </a:ln>
            </c:spPr>
            <c:extLst>
              <c:ext xmlns:c16="http://schemas.microsoft.com/office/drawing/2014/chart" uri="{C3380CC4-5D6E-409C-BE32-E72D297353CC}">
                <c16:uniqueId val="{0000000B-6BC5-464F-87C5-C7D3A4CC8D1E}"/>
              </c:ext>
            </c:extLst>
          </c:dPt>
          <c:dLbls>
            <c:dLbl>
              <c:idx val="0"/>
              <c:tx>
                <c:rich>
                  <a:bodyPr/>
                  <a:lstStyle/>
                  <a:p>
                    <a:fld id="{AA8417BA-0982-5741-8700-303695BF23C1}"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40%</a:t>
                    </a:r>
                  </a:p>
                </c:rich>
              </c:tx>
              <c:spPr>
                <a:solidFill>
                  <a:srgbClr val="FFFFFF"/>
                </a:solidFill>
              </c:spPr>
              <c:dLblPos val="outEnd"/>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6BC5-464F-87C5-C7D3A4CC8D1E}"/>
                </c:ext>
              </c:extLst>
            </c:dLbl>
            <c:dLbl>
              <c:idx val="1"/>
              <c:tx>
                <c:rich>
                  <a:bodyPr/>
                  <a:lstStyle/>
                  <a:p>
                    <a:fld id="{8E9CDDE9-DC72-5144-AF2C-20C4318D882C}"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5%</a:t>
                    </a:r>
                  </a:p>
                </c:rich>
              </c:tx>
              <c:spPr>
                <a:solidFill>
                  <a:srgbClr val="FFFFFF"/>
                </a:solidFill>
              </c:spPr>
              <c:dLblPos val="bestFit"/>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6BC5-464F-87C5-C7D3A4CC8D1E}"/>
                </c:ext>
              </c:extLst>
            </c:dLbl>
            <c:dLbl>
              <c:idx val="2"/>
              <c:tx>
                <c:rich>
                  <a:bodyPr/>
                  <a:lstStyle/>
                  <a:p>
                    <a:fld id="{7E6C3C79-DECE-504C-8F6A-C2092A9FA7E3}"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[PORCENTAGEM]</a:t>
                    </a:r>
                  </a:p>
                </c:rich>
              </c:tx>
              <c:spPr>
                <a:solidFill>
                  <a:srgbClr val="FFFFFF"/>
                </a:solidFill>
              </c:spPr>
              <c:dLblPos val="bestFit"/>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6BC5-464F-87C5-C7D3A4CC8D1E}"/>
                </c:ext>
              </c:extLst>
            </c:dLbl>
            <c:dLbl>
              <c:idx val="3"/>
              <c:tx>
                <c:rich>
                  <a:bodyPr/>
                  <a:lstStyle/>
                  <a:p>
                    <a:fld id="{C78B792F-5B34-7F4A-9506-89001B814BA9}"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[PORCENTAGEM]</a:t>
                    </a:r>
                  </a:p>
                </c:rich>
              </c:tx>
              <c:spPr>
                <a:solidFill>
                  <a:srgbClr val="FFFFFF"/>
                </a:solidFill>
              </c:spPr>
              <c:dLblPos val="bestFit"/>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6BC5-464F-87C5-C7D3A4CC8D1E}"/>
                </c:ext>
              </c:extLst>
            </c:dLbl>
            <c:dLbl>
              <c:idx val="4"/>
              <c:tx>
                <c:rich>
                  <a:bodyPr/>
                  <a:lstStyle/>
                  <a:p>
                    <a:fld id="{F20FEDF1-0214-4B47-958E-6441DEC6C78B}" type="CATEGORYNAME">
                      <a:rPr lang="en-US" sz="1400" b="0" strike="noStrike" spc="-1">
                        <a:solidFill>
                          <a:srgbClr val="595959"/>
                        </a:solidFill>
                        <a:latin typeface="Calibri"/>
                      </a:rPr>
                      <a:pPr/>
                      <a:t>[NOME DA CATEGORIA]</a:t>
                    </a:fld>
                    <a:r>
                      <a:rPr lang="en-US" sz="900" b="0" strike="noStrike" spc="-1">
                        <a:solidFill>
                          <a:srgbClr val="595959"/>
                        </a:solidFill>
                        <a:latin typeface="Calibri"/>
                      </a:rPr>
                      <a:t>
</a:t>
                    </a:r>
                    <a:r>
                      <a:rPr lang="en-US" sz="1400" b="0" strike="noStrike" spc="-1">
                        <a:solidFill>
                          <a:srgbClr val="595959"/>
                        </a:solidFill>
                        <a:latin typeface="Calibri"/>
                      </a:rPr>
                      <a:t>53%</a:t>
                    </a:r>
                  </a:p>
                </c:rich>
              </c:tx>
              <c:spPr>
                <a:solidFill>
                  <a:srgbClr val="FFFFFF"/>
                </a:solidFill>
              </c:spPr>
              <c:dLblPos val="outEnd"/>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6BC5-464F-87C5-C7D3A4CC8D1E}"/>
                </c:ext>
              </c:extLst>
            </c:dLbl>
            <c:dLbl>
              <c:idx val="5"/>
              <c:tx>
                <c:rich>
                  <a:bodyPr/>
                  <a:lstStyle/>
                  <a:p>
                    <a:fld id="{8B06E6F9-4932-A74D-9774-C5F4BEB9FAAD}"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3%</a:t>
                    </a:r>
                  </a:p>
                </c:rich>
              </c:tx>
              <c:spPr>
                <a:solidFill>
                  <a:srgbClr val="FFFFFF"/>
                </a:solidFill>
              </c:spPr>
              <c:dLblPos val="outEnd"/>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6BC5-464F-87C5-C7D3A4CC8D1E}"/>
                </c:ext>
              </c:extLst>
            </c:dLbl>
            <c:spPr>
              <a:solidFill>
                <a:srgbClr val="FFFFFF"/>
              </a:solidFill>
            </c:spPr>
            <c:txPr>
              <a:bodyPr wrap="square"/>
              <a:lstStyle/>
              <a:p>
                <a:pPr>
                  <a:defRPr sz="900" b="0" strike="noStrike" spc="-1">
                    <a:solidFill>
                      <a:srgbClr val="595959"/>
                    </a:solidFill>
                    <a:latin typeface="Calibri"/>
                  </a:defRPr>
                </a:pPr>
                <a:endParaRPr lang="pt-BR"/>
              </a:p>
            </c:txPr>
            <c:dLblPos val="outEnd"/>
            <c:showLegendKey val="0"/>
            <c:showVal val="0"/>
            <c:showCatName val="1"/>
            <c:showSerName val="0"/>
            <c:showPercent val="1"/>
            <c:showBubbleSize val="1"/>
            <c:separator>
</c:separator>
            <c:showLeaderLines val="0"/>
            <c:extLst>
              <c:ext xmlns:c15="http://schemas.microsoft.com/office/drawing/2012/chart" uri="{CE6537A1-D6FC-4f65-9D91-7224C49458BB}"/>
            </c:extLst>
          </c:dLbls>
          <c:cat>
            <c:strRef>
              <c:f>RELATÓRIO!$A$76:$A$81</c:f>
              <c:strCache>
                <c:ptCount val="6"/>
                <c:pt idx="0">
                  <c:v>ENSINO</c:v>
                </c:pt>
                <c:pt idx="1">
                  <c:v>ORIENTAÇÃO</c:v>
                </c:pt>
                <c:pt idx="2">
                  <c:v>PRODUÇÃO E ATIVIDADES ACADÊMICAS</c:v>
                </c:pt>
                <c:pt idx="3">
                  <c:v>PRODUÇÃO E ATIVIDADES DE EXTENSÃO</c:v>
                </c:pt>
                <c:pt idx="4">
                  <c:v>ATIVIDADES DE GESTÃO</c:v>
                </c:pt>
                <c:pt idx="5">
                  <c:v>CAPACITAÇÃO</c:v>
                </c:pt>
              </c:strCache>
            </c:strRef>
          </c:cat>
          <c:val>
            <c:numRef>
              <c:f>RELATÓRIO!$D$76:$D$81</c:f>
              <c:numCache>
                <c:formatCode>0%</c:formatCode>
                <c:ptCount val="6"/>
                <c:pt idx="0">
                  <c:v>0.4050632911392405</c:v>
                </c:pt>
                <c:pt idx="1">
                  <c:v>5.0632911392405063E-2</c:v>
                </c:pt>
                <c:pt idx="2">
                  <c:v>0</c:v>
                </c:pt>
                <c:pt idx="3">
                  <c:v>0</c:v>
                </c:pt>
                <c:pt idx="4">
                  <c:v>0.51898734177215189</c:v>
                </c:pt>
                <c:pt idx="5">
                  <c:v>2.5316455696202531E-2</c:v>
                </c:pt>
              </c:numCache>
            </c:numRef>
          </c:val>
          <c:extLst>
            <c:ext xmlns:c16="http://schemas.microsoft.com/office/drawing/2014/chart" uri="{C3380CC4-5D6E-409C-BE32-E72D297353CC}">
              <c16:uniqueId val="{0000000C-6BC5-464F-87C5-C7D3A4CC8D1E}"/>
            </c:ext>
          </c:extLst>
        </c:ser>
        <c:ser>
          <c:idx val="1"/>
          <c:order val="1"/>
          <c:tx>
            <c:strRef>
              <c:f>RELATÓRIO!$D$75</c:f>
              <c:strCache>
                <c:ptCount val="1"/>
                <c:pt idx="0">
                  <c:v>PERCENTUAL</c:v>
                </c:pt>
              </c:strCache>
            </c:strRef>
          </c:tx>
          <c:spPr>
            <a:solidFill>
              <a:srgbClr val="A5A5A5"/>
            </a:solidFill>
            <a:ln w="0">
              <a:noFill/>
            </a:ln>
          </c:spPr>
          <c:dPt>
            <c:idx val="0"/>
            <c:bubble3D val="0"/>
            <c:spPr>
              <a:solidFill>
                <a:srgbClr val="4472C4"/>
              </a:solidFill>
              <a:ln w="19080">
                <a:solidFill>
                  <a:srgbClr val="FFFFFF"/>
                </a:solidFill>
                <a:round/>
              </a:ln>
            </c:spPr>
            <c:extLst>
              <c:ext xmlns:c16="http://schemas.microsoft.com/office/drawing/2014/chart" uri="{C3380CC4-5D6E-409C-BE32-E72D297353CC}">
                <c16:uniqueId val="{0000000E-6BC5-464F-87C5-C7D3A4CC8D1E}"/>
              </c:ext>
            </c:extLst>
          </c:dPt>
          <c:dPt>
            <c:idx val="1"/>
            <c:bubble3D val="0"/>
            <c:spPr>
              <a:solidFill>
                <a:srgbClr val="ED7D31"/>
              </a:solidFill>
              <a:ln w="19080">
                <a:solidFill>
                  <a:srgbClr val="FFFFFF"/>
                </a:solidFill>
                <a:round/>
              </a:ln>
            </c:spPr>
            <c:extLst>
              <c:ext xmlns:c16="http://schemas.microsoft.com/office/drawing/2014/chart" uri="{C3380CC4-5D6E-409C-BE32-E72D297353CC}">
                <c16:uniqueId val="{00000010-6BC5-464F-87C5-C7D3A4CC8D1E}"/>
              </c:ext>
            </c:extLst>
          </c:dPt>
          <c:dPt>
            <c:idx val="2"/>
            <c:bubble3D val="0"/>
            <c:spPr>
              <a:solidFill>
                <a:srgbClr val="A5A5A5"/>
              </a:solidFill>
              <a:ln w="19080">
                <a:solidFill>
                  <a:srgbClr val="FFFFFF"/>
                </a:solidFill>
                <a:round/>
              </a:ln>
            </c:spPr>
            <c:extLst>
              <c:ext xmlns:c16="http://schemas.microsoft.com/office/drawing/2014/chart" uri="{C3380CC4-5D6E-409C-BE32-E72D297353CC}">
                <c16:uniqueId val="{00000012-6BC5-464F-87C5-C7D3A4CC8D1E}"/>
              </c:ext>
            </c:extLst>
          </c:dPt>
          <c:dPt>
            <c:idx val="3"/>
            <c:bubble3D val="0"/>
            <c:spPr>
              <a:solidFill>
                <a:srgbClr val="FFC000"/>
              </a:solidFill>
              <a:ln w="19080">
                <a:solidFill>
                  <a:srgbClr val="FFFFFF"/>
                </a:solidFill>
                <a:round/>
              </a:ln>
            </c:spPr>
            <c:extLst>
              <c:ext xmlns:c16="http://schemas.microsoft.com/office/drawing/2014/chart" uri="{C3380CC4-5D6E-409C-BE32-E72D297353CC}">
                <c16:uniqueId val="{00000014-6BC5-464F-87C5-C7D3A4CC8D1E}"/>
              </c:ext>
            </c:extLst>
          </c:dPt>
          <c:dPt>
            <c:idx val="4"/>
            <c:bubble3D val="0"/>
            <c:spPr>
              <a:solidFill>
                <a:srgbClr val="5B9BD5"/>
              </a:solidFill>
              <a:ln w="19080">
                <a:solidFill>
                  <a:srgbClr val="FFFFFF"/>
                </a:solidFill>
                <a:round/>
              </a:ln>
            </c:spPr>
            <c:extLst>
              <c:ext xmlns:c16="http://schemas.microsoft.com/office/drawing/2014/chart" uri="{C3380CC4-5D6E-409C-BE32-E72D297353CC}">
                <c16:uniqueId val="{00000016-6BC5-464F-87C5-C7D3A4CC8D1E}"/>
              </c:ext>
            </c:extLst>
          </c:dPt>
          <c:dPt>
            <c:idx val="5"/>
            <c:bubble3D val="0"/>
            <c:spPr>
              <a:solidFill>
                <a:srgbClr val="70AD47"/>
              </a:solidFill>
              <a:ln w="19080">
                <a:solidFill>
                  <a:srgbClr val="FFFFFF"/>
                </a:solidFill>
                <a:round/>
              </a:ln>
            </c:spPr>
            <c:extLst>
              <c:ext xmlns:c16="http://schemas.microsoft.com/office/drawing/2014/chart" uri="{C3380CC4-5D6E-409C-BE32-E72D297353CC}">
                <c16:uniqueId val="{00000018-6BC5-464F-87C5-C7D3A4CC8D1E}"/>
              </c:ext>
            </c:extLst>
          </c:dPt>
          <c:dLbls>
            <c:dLbl>
              <c:idx val="0"/>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E-6BC5-464F-87C5-C7D3A4CC8D1E}"/>
                </c:ext>
              </c:extLst>
            </c:dLbl>
            <c:dLbl>
              <c:idx val="1"/>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0-6BC5-464F-87C5-C7D3A4CC8D1E}"/>
                </c:ext>
              </c:extLst>
            </c:dLbl>
            <c:dLbl>
              <c:idx val="2"/>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2-6BC5-464F-87C5-C7D3A4CC8D1E}"/>
                </c:ext>
              </c:extLst>
            </c:dLbl>
            <c:dLbl>
              <c:idx val="3"/>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4-6BC5-464F-87C5-C7D3A4CC8D1E}"/>
                </c:ext>
              </c:extLst>
            </c:dLbl>
            <c:dLbl>
              <c:idx val="4"/>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6-6BC5-464F-87C5-C7D3A4CC8D1E}"/>
                </c:ext>
              </c:extLst>
            </c:dLbl>
            <c:dLbl>
              <c:idx val="5"/>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8-6BC5-464F-87C5-C7D3A4CC8D1E}"/>
                </c:ext>
              </c:extLst>
            </c:dLbl>
            <c:spPr>
              <a:noFill/>
              <a:ln>
                <a:noFill/>
              </a:ln>
              <a:effectLst/>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separator>; </c:separator>
            <c:showLeaderLines val="0"/>
            <c:extLst>
              <c:ext xmlns:c15="http://schemas.microsoft.com/office/drawing/2012/chart" uri="{CE6537A1-D6FC-4f65-9D91-7224C49458BB}"/>
            </c:extLst>
          </c:dLbls>
          <c:cat>
            <c:strRef>
              <c:f>RELATÓRIO!$A$76:$A$81</c:f>
              <c:strCache>
                <c:ptCount val="6"/>
                <c:pt idx="0">
                  <c:v>ENSINO</c:v>
                </c:pt>
                <c:pt idx="1">
                  <c:v>ORIENTAÇÃO</c:v>
                </c:pt>
                <c:pt idx="2">
                  <c:v>PRODUÇÃO E ATIVIDADES ACADÊMICAS</c:v>
                </c:pt>
                <c:pt idx="3">
                  <c:v>PRODUÇÃO E ATIVIDADES DE EXTENSÃO</c:v>
                </c:pt>
                <c:pt idx="4">
                  <c:v>ATIVIDADES DE GESTÃO</c:v>
                </c:pt>
                <c:pt idx="5">
                  <c:v>CAPACITAÇÃO</c:v>
                </c:pt>
              </c:strCache>
            </c:strRef>
          </c:cat>
          <c:val>
            <c:numRef>
              <c:f>RELATÓRIO!$D$76:$D$81</c:f>
              <c:numCache>
                <c:formatCode>0%</c:formatCode>
                <c:ptCount val="6"/>
                <c:pt idx="0">
                  <c:v>0.4050632911392405</c:v>
                </c:pt>
                <c:pt idx="1">
                  <c:v>5.0632911392405063E-2</c:v>
                </c:pt>
                <c:pt idx="2">
                  <c:v>0</c:v>
                </c:pt>
                <c:pt idx="3">
                  <c:v>0</c:v>
                </c:pt>
                <c:pt idx="4">
                  <c:v>0.51898734177215189</c:v>
                </c:pt>
                <c:pt idx="5">
                  <c:v>2.5316455696202531E-2</c:v>
                </c:pt>
              </c:numCache>
            </c:numRef>
          </c:val>
          <c:extLst>
            <c:ext xmlns:c16="http://schemas.microsoft.com/office/drawing/2014/chart" uri="{C3380CC4-5D6E-409C-BE32-E72D297353CC}">
              <c16:uniqueId val="{00000019-6BC5-464F-87C5-C7D3A4CC8D1E}"/>
            </c:ext>
          </c:extLst>
        </c:ser>
        <c:dLbls>
          <c:showLegendKey val="0"/>
          <c:showVal val="0"/>
          <c:showCatName val="0"/>
          <c:showSerName val="0"/>
          <c:showPercent val="0"/>
          <c:showBubbleSize val="0"/>
          <c:showLeaderLines val="0"/>
        </c:dLbls>
        <c:firstSliceAng val="0"/>
      </c:pieChart>
      <c:spPr>
        <a:noFill/>
        <a:ln w="0">
          <a:noFill/>
        </a:ln>
      </c:spPr>
    </c:plotArea>
    <c:legend>
      <c:legendPos val="r"/>
      <c:layout>
        <c:manualLayout>
          <c:xMode val="edge"/>
          <c:yMode val="edge"/>
          <c:x val="0.74007840666456703"/>
          <c:y val="0.51394472821436299"/>
          <c:w val="0.25992159333543302"/>
          <c:h val="0.16346366875547499"/>
        </c:manualLayout>
      </c:layout>
      <c:overlay val="0"/>
      <c:spPr>
        <a:noFill/>
        <a:ln w="0">
          <a:noFill/>
        </a:ln>
      </c:spPr>
      <c:txPr>
        <a:bodyPr/>
        <a:lstStyle/>
        <a:p>
          <a:pPr>
            <a:defRPr sz="1600" b="0" strike="noStrike" spc="-1">
              <a:solidFill>
                <a:srgbClr val="595959"/>
              </a:solidFill>
              <a:latin typeface="Calibri"/>
            </a:defRPr>
          </a:pPr>
          <a:endParaRPr lang="pt-BR"/>
        </a:p>
      </c:txPr>
    </c:legend>
    <c:plotVisOnly val="1"/>
    <c:dispBlanksAs val="gap"/>
    <c:showDLblsOverMax val="1"/>
  </c:chart>
  <c:spPr>
    <a:solidFill>
      <a:srgbClr val="FFFFFF"/>
    </a:solidFill>
    <a:ln w="9360">
      <a:solidFill>
        <a:srgbClr val="D9D9D9"/>
      </a:solidFill>
      <a:round/>
    </a:ln>
  </c:spPr>
  <c:printSettings>
    <c:headerFooter/>
    <c:pageMargins b="0.78740157499999996" l="0.511811024" r="0.511811024" t="0.78740157499999996" header="0.31496062000000002" footer="0.31496062000000002"/>
    <c:pageSetup/>
  </c:printSettings>
</c:chartSpace>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0</xdr:rowOff>
    </xdr:from>
    <xdr:to>
      <xdr:col>4</xdr:col>
      <xdr:colOff>0</xdr:colOff>
      <xdr:row>13</xdr:row>
      <xdr:rowOff>965200</xdr:rowOff>
    </xdr:to>
    <xdr:sp macro="" textlink="">
      <xdr:nvSpPr>
        <xdr:cNvPr id="2" name="CaixaDeTexto 1">
          <a:extLst>
            <a:ext uri="{FF2B5EF4-FFF2-40B4-BE49-F238E27FC236}">
              <a16:creationId xmlns:a16="http://schemas.microsoft.com/office/drawing/2014/main" id="{77249132-FF85-E8D7-C436-924F67AE0058}"/>
            </a:ext>
          </a:extLst>
        </xdr:cNvPr>
        <xdr:cNvSpPr txBox="1"/>
      </xdr:nvSpPr>
      <xdr:spPr>
        <a:xfrm>
          <a:off x="12700" y="2641600"/>
          <a:ext cx="10426700" cy="96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ORIENTAÇÃO. Continuando com o exemplo dado, foram lançadas duas horas</a:t>
          </a:r>
          <a:r>
            <a:rPr lang="pt-BR" sz="1100" baseline="0"/>
            <a:t> de trabalho semanais, uma no quadro B.1.,  item B.1.4. Orientação de Monitoria, por projeto por semestre e uma hora no quadro B.2. , item B.2.9. Supervisão de estágio-docência, por unidade, por semestre.</a:t>
          </a:r>
        </a:p>
        <a:p>
          <a:r>
            <a:rPr lang="pt-BR" sz="1100" baseline="0"/>
            <a:t>Você deverá apagar as horas lançadas pelo exemplo e se for dispender algumas horas semanais nas atividades desta função laboral,  fazer o lancamento adequado das horas nas atividades nas quais irá trabalhar durante o semestre.</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17</xdr:row>
      <xdr:rowOff>0</xdr:rowOff>
    </xdr:from>
    <xdr:to>
      <xdr:col>3</xdr:col>
      <xdr:colOff>4165600</xdr:colOff>
      <xdr:row>17</xdr:row>
      <xdr:rowOff>1104900</xdr:rowOff>
    </xdr:to>
    <xdr:sp macro="" textlink="">
      <xdr:nvSpPr>
        <xdr:cNvPr id="3" name="CaixaDeTexto 2">
          <a:extLst>
            <a:ext uri="{FF2B5EF4-FFF2-40B4-BE49-F238E27FC236}">
              <a16:creationId xmlns:a16="http://schemas.microsoft.com/office/drawing/2014/main" id="{C9B08F96-741E-8A90-620C-BCD9397348A5}"/>
            </a:ext>
          </a:extLst>
        </xdr:cNvPr>
        <xdr:cNvSpPr txBox="1"/>
      </xdr:nvSpPr>
      <xdr:spPr>
        <a:xfrm>
          <a:off x="25400" y="3429000"/>
          <a:ext cx="103886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a:t>
          </a:r>
          <a:r>
            <a:rPr lang="pt-BR" sz="1100" b="1"/>
            <a:t>PESQUISA</a:t>
          </a:r>
          <a:r>
            <a:rPr lang="pt-BR" sz="1100" b="1" baseline="0"/>
            <a:t> E ATIVIDADES ACADÊMICAS</a:t>
          </a:r>
          <a:r>
            <a:rPr lang="pt-BR" sz="1100"/>
            <a:t>. Continuando com o exemplo dado, foram lançadas uma hora</a:t>
          </a:r>
          <a:r>
            <a:rPr lang="pt-BR" sz="1100" baseline="0"/>
            <a:t> de trabalho semanal no quadro C.1.,  item C.1.5. Participação em projeto de pesquisa em desenvolvimento, se   não   aprovado   por agência de fomento, por ano, excluídos os coordenadores.</a:t>
          </a:r>
        </a:p>
        <a:p>
          <a:r>
            <a:rPr lang="pt-BR" sz="1100" baseline="0"/>
            <a:t>Você deverá apagar as horas lançadas pelo exemplo e se for dispender algumas horas semanais nas atividades desta função laboral,  fazer o lancamento adequado das horas nas quais irá trabalhar durante o semestre.</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13</xdr:row>
      <xdr:rowOff>0</xdr:rowOff>
    </xdr:from>
    <xdr:to>
      <xdr:col>3</xdr:col>
      <xdr:colOff>4165600</xdr:colOff>
      <xdr:row>13</xdr:row>
      <xdr:rowOff>1041400</xdr:rowOff>
    </xdr:to>
    <xdr:sp macro="" textlink="">
      <xdr:nvSpPr>
        <xdr:cNvPr id="2" name="CaixaDeTexto 1">
          <a:extLst>
            <a:ext uri="{FF2B5EF4-FFF2-40B4-BE49-F238E27FC236}">
              <a16:creationId xmlns:a16="http://schemas.microsoft.com/office/drawing/2014/main" id="{5F69861A-EC5F-66C4-A665-9B24F95FFD86}"/>
            </a:ext>
          </a:extLst>
        </xdr:cNvPr>
        <xdr:cNvSpPr txBox="1"/>
      </xdr:nvSpPr>
      <xdr:spPr>
        <a:xfrm>
          <a:off x="25400" y="2628900"/>
          <a:ext cx="10388600"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a:t>
          </a:r>
          <a:r>
            <a:rPr lang="pt-BR" sz="1100" b="1"/>
            <a:t>PRODUÇÀO E ATIVIDADES DE EXTENSÃO.</a:t>
          </a:r>
          <a:r>
            <a:rPr lang="pt-BR" sz="1100"/>
            <a:t> Continuando com o exemplo dado, foram lançadas uma hora</a:t>
          </a:r>
          <a:r>
            <a:rPr lang="pt-BR" sz="1100" baseline="0"/>
            <a:t> de trabalho semanal no quadro D.1.,  item D.1.6. Participação em programa, projeto ou curso de extensão em desenvolvimento (por ano), se não aprovado por agência de fomento, excluídos os coordenadores</a:t>
          </a:r>
        </a:p>
        <a:p>
          <a:r>
            <a:rPr lang="pt-BR" sz="1100" baseline="0"/>
            <a:t>Você deverá apagar as horas lançadas pelo exemplo e se for dispender algumas horas semanais nas atividades desta função laboral,  fazer o lancamento adequado das horas nas quais irá trabalhar durante o semestre.</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13</xdr:row>
      <xdr:rowOff>38100</xdr:rowOff>
    </xdr:from>
    <xdr:to>
      <xdr:col>4</xdr:col>
      <xdr:colOff>0</xdr:colOff>
      <xdr:row>14</xdr:row>
      <xdr:rowOff>25400</xdr:rowOff>
    </xdr:to>
    <xdr:sp macro="" textlink="">
      <xdr:nvSpPr>
        <xdr:cNvPr id="2" name="CaixaDeTexto 1">
          <a:extLst>
            <a:ext uri="{FF2B5EF4-FFF2-40B4-BE49-F238E27FC236}">
              <a16:creationId xmlns:a16="http://schemas.microsoft.com/office/drawing/2014/main" id="{B16E8606-7932-D8AE-F92D-BEAD45284F7D}"/>
            </a:ext>
          </a:extLst>
        </xdr:cNvPr>
        <xdr:cNvSpPr txBox="1"/>
      </xdr:nvSpPr>
      <xdr:spPr>
        <a:xfrm>
          <a:off x="38100" y="2667000"/>
          <a:ext cx="104013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GESTÃO. Continuando com o exemplo dado, foram lançadas 25 horas</a:t>
          </a:r>
          <a:r>
            <a:rPr lang="pt-BR" sz="1100" baseline="0"/>
            <a:t> de trabalho semanais sendo 24 no quadro E.1.,  item E.1.4. Função de direção CD4 ou equivalente e uma hora no quadro E.2. , item E.2.5.2. Representação em Diretorias de Entidades Sindicais Regionais (por semestre).</a:t>
          </a:r>
        </a:p>
        <a:p>
          <a:r>
            <a:rPr lang="pt-BR" sz="1100" baseline="0"/>
            <a:t>Você deverá apagar as horas lançadas pelo exemplo e se for dispender algumas horas semanais nas atividades desta função laboral,  fazer o lancamento adequado das horas nas atividades nas quais irá trabalhar durante o semestre.</a:t>
          </a:r>
          <a:endParaRPr lang="pt-BR" sz="1100"/>
        </a:p>
        <a:p>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13</xdr:row>
      <xdr:rowOff>12700</xdr:rowOff>
    </xdr:from>
    <xdr:to>
      <xdr:col>3</xdr:col>
      <xdr:colOff>4165600</xdr:colOff>
      <xdr:row>13</xdr:row>
      <xdr:rowOff>939800</xdr:rowOff>
    </xdr:to>
    <xdr:sp macro="" textlink="">
      <xdr:nvSpPr>
        <xdr:cNvPr id="2" name="CaixaDeTexto 1">
          <a:extLst>
            <a:ext uri="{FF2B5EF4-FFF2-40B4-BE49-F238E27FC236}">
              <a16:creationId xmlns:a16="http://schemas.microsoft.com/office/drawing/2014/main" id="{4E51A796-A34F-71E0-B3C2-9CDB410135DD}"/>
            </a:ext>
          </a:extLst>
        </xdr:cNvPr>
        <xdr:cNvSpPr txBox="1"/>
      </xdr:nvSpPr>
      <xdr:spPr>
        <a:xfrm>
          <a:off x="25400" y="2654300"/>
          <a:ext cx="103886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a:t>
          </a:r>
          <a:r>
            <a:rPr lang="pt-BR" sz="1100" b="1"/>
            <a:t>CAPACITAÇÃO</a:t>
          </a:r>
          <a:r>
            <a:rPr lang="pt-BR" sz="1100"/>
            <a:t>. Continuando com o exemplo dado, foram lançadas uma hora</a:t>
          </a:r>
          <a:r>
            <a:rPr lang="pt-BR" sz="1100" baseline="0"/>
            <a:t> de trabalho semanal no quadro F.1.,  item F.1.6. Cursos de Aperfeiçoamento, capacitação ou atualização com no mínimo 20HA</a:t>
          </a:r>
        </a:p>
        <a:p>
          <a:r>
            <a:rPr lang="pt-BR" sz="1100" baseline="0"/>
            <a:t>Você deverá apagar as horas lançadas pelo exemplo e se for dispender algumas horas semanais nas atividades desta função laboral,  fazer o lancamento adequado das horas nas quais irá trabalhar durante o semestre.</a:t>
          </a:r>
          <a:endParaRPr lang="pt-BR" sz="1100"/>
        </a:p>
        <a:p>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6350</xdr:colOff>
      <xdr:row>63</xdr:row>
      <xdr:rowOff>21166</xdr:rowOff>
    </xdr:from>
    <xdr:to>
      <xdr:col>23</xdr:col>
      <xdr:colOff>38100</xdr:colOff>
      <xdr:row>76</xdr:row>
      <xdr:rowOff>114300</xdr:rowOff>
    </xdr:to>
    <xdr:sp macro="" textlink="">
      <xdr:nvSpPr>
        <xdr:cNvPr id="2" name="CaixaDeTexto 1">
          <a:extLst>
            <a:ext uri="{FF2B5EF4-FFF2-40B4-BE49-F238E27FC236}">
              <a16:creationId xmlns:a16="http://schemas.microsoft.com/office/drawing/2014/main" id="{2137806B-7841-8298-D056-A868BE922689}"/>
            </a:ext>
          </a:extLst>
        </xdr:cNvPr>
        <xdr:cNvSpPr txBox="1"/>
      </xdr:nvSpPr>
      <xdr:spPr>
        <a:xfrm>
          <a:off x="10991850" y="14715066"/>
          <a:ext cx="10521950" cy="2976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rgbClr val="FF0000"/>
              </a:solidFill>
            </a:rPr>
            <a:t>NOTAS:</a:t>
          </a:r>
        </a:p>
        <a:p>
          <a:r>
            <a:rPr lang="pt-BR" sz="1100">
              <a:solidFill>
                <a:srgbClr val="FF0000"/>
              </a:solidFill>
            </a:rPr>
            <a:t>(1*) Todas</a:t>
          </a:r>
          <a:r>
            <a:rPr lang="pt-BR" sz="1100" baseline="0">
              <a:solidFill>
                <a:srgbClr val="FF0000"/>
              </a:solidFill>
            </a:rPr>
            <a:t> as horas lançadas na planilha da função laboral Ensino estão explicitadas no quadro resumo não havendo erro</a:t>
          </a:r>
        </a:p>
        <a:p>
          <a:r>
            <a:rPr lang="pt-BR" sz="1100" baseline="0">
              <a:solidFill>
                <a:srgbClr val="FF0000"/>
              </a:solidFill>
            </a:rPr>
            <a:t>(2*) </a:t>
          </a:r>
          <a:r>
            <a:rPr lang="pt-BR" sz="1100">
              <a:solidFill>
                <a:srgbClr val="FF0000"/>
              </a:solidFill>
            </a:rPr>
            <a:t>Todas</a:t>
          </a:r>
          <a:r>
            <a:rPr lang="pt-BR" sz="1100" baseline="0">
              <a:solidFill>
                <a:srgbClr val="FF0000"/>
              </a:solidFill>
            </a:rPr>
            <a:t> as horas lançada na planilha da função laboral Orientação estão explicitadas no quadro resumo não havendo erro</a:t>
          </a:r>
        </a:p>
        <a:p>
          <a:r>
            <a:rPr lang="pt-BR" sz="1100" baseline="0">
              <a:solidFill>
                <a:srgbClr val="FF0000"/>
              </a:solidFill>
            </a:rPr>
            <a:t>(3*) Veja que o número de horas alocadas à função laboral Produção e Atividades Acadêmicas na planilha não foram introduzidas no quadro resumo pelo docente do exemplo</a:t>
          </a:r>
        </a:p>
        <a:p>
          <a:r>
            <a:rPr lang="pt-BR" sz="1100" baseline="0">
              <a:solidFill>
                <a:srgbClr val="FF0000"/>
              </a:solidFill>
            </a:rPr>
            <a:t>(4*) Veja que o número de horas alocadas à função laboral Produção e Atividades de Extensão na planilha não foram introduzidas no quadro resumo pelo docente do exemplo</a:t>
          </a:r>
        </a:p>
        <a:p>
          <a:pPr marL="0" marR="0" lvl="0" indent="0" defTabSz="914400" eaLnBrk="1" fontAlgn="auto" latinLnBrk="0" hangingPunct="1">
            <a:lnSpc>
              <a:spcPct val="100000"/>
            </a:lnSpc>
            <a:spcBef>
              <a:spcPts val="0"/>
            </a:spcBef>
            <a:spcAft>
              <a:spcPts val="0"/>
            </a:spcAft>
            <a:buClrTx/>
            <a:buSzTx/>
            <a:buFontTx/>
            <a:buNone/>
            <a:tabLst/>
            <a:defRPr/>
          </a:pPr>
          <a:r>
            <a:rPr lang="pt-BR" sz="1100" baseline="0">
              <a:solidFill>
                <a:srgbClr val="FF0000"/>
              </a:solidFill>
            </a:rPr>
            <a:t>(5*) Veja que o número de horas alocadas à função laboral Gestão na planilha não foram introduzidas no quadro resumo pelo docente do exemplo</a:t>
          </a:r>
        </a:p>
        <a:p>
          <a:r>
            <a:rPr lang="pt-BR" sz="1100">
              <a:solidFill>
                <a:srgbClr val="FF0000"/>
              </a:solidFill>
            </a:rPr>
            <a:t>(6*) Todas</a:t>
          </a:r>
          <a:r>
            <a:rPr lang="pt-BR" sz="1100" baseline="0">
              <a:solidFill>
                <a:srgbClr val="FF0000"/>
              </a:solidFill>
            </a:rPr>
            <a:t> as horas lançadas na planilha da função laboral Capacitação estão explicitadas no quadro resumo não havendo erro</a:t>
          </a:r>
        </a:p>
        <a:p>
          <a:r>
            <a:rPr lang="pt-BR" sz="1100" baseline="0">
              <a:solidFill>
                <a:srgbClr val="FF0000"/>
              </a:solidFill>
            </a:rPr>
            <a:t>(7*) O erro apresentado se deve ao fato de que o número total de horas lançadas nas planilhas não coincide com o número de horas explicitadas no quadro resumo</a:t>
          </a:r>
        </a:p>
        <a:p>
          <a:r>
            <a:rPr lang="pt-BR" sz="1100" baseline="0">
              <a:solidFill>
                <a:srgbClr val="FF0000"/>
              </a:solidFill>
            </a:rPr>
            <a:t>(8*) O erro refere-se ao fato de que o número de horas lançadas no PTD difere do numero de horas de trabalho semanais explicitadas no quadro resumo</a:t>
          </a:r>
        </a:p>
        <a:p>
          <a:r>
            <a:rPr lang="pt-BR" sz="1100" baseline="0">
              <a:solidFill>
                <a:srgbClr val="FF0000"/>
              </a:solidFill>
            </a:rPr>
            <a:t>(9*) O erro refere-se ao fato de que o número de horas explicitadas na planilha difere do número de horas correspondente ao regime de trabalho declarado pelo docente</a:t>
          </a:r>
        </a:p>
        <a:p>
          <a:r>
            <a:rPr lang="pt-BR" sz="1100" b="1" baseline="0">
              <a:solidFill>
                <a:srgbClr val="FF0000"/>
              </a:solidFill>
            </a:rPr>
            <a:t>OBSERVAÇÕES:</a:t>
          </a:r>
        </a:p>
        <a:p>
          <a:r>
            <a:rPr lang="pt-BR" sz="1100" b="0" baseline="0">
              <a:solidFill>
                <a:srgbClr val="FF0000"/>
              </a:solidFill>
            </a:rPr>
            <a:t>Ao utilizar a planilha para lançar as horas que serão dedicadas àsatividades que o docente pretende realizar no semestre a que se refira o PTD o docente deve apagar as horas do exemplo. </a:t>
          </a:r>
        </a:p>
        <a:p>
          <a:r>
            <a:rPr lang="pt-BR" sz="1100" b="0" baseline="0">
              <a:solidFill>
                <a:srgbClr val="FF0000"/>
              </a:solidFill>
            </a:rPr>
            <a:t>As críticas automáticas são simples mas evitam erros e ajudam o docente na correção deles.</a:t>
          </a:r>
        </a:p>
        <a:p>
          <a:r>
            <a:rPr lang="pt-BR" sz="1100" b="0" baseline="0">
              <a:solidFill>
                <a:srgbClr val="FF0000"/>
              </a:solidFill>
            </a:rPr>
            <a:t>Qualquer ajuda para melhoramento será extremamente bemvinda. A Resolução prevê a criação de módulo ainda melhor e mais completo a ser desenvolvido e inserido no SIGAA ou no sistema que vier a substituí-lo.</a:t>
          </a:r>
        </a:p>
        <a:p>
          <a:endParaRPr lang="pt-BR" sz="1100" b="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1159560</xdr:colOff>
      <xdr:row>72</xdr:row>
      <xdr:rowOff>137520</xdr:rowOff>
    </xdr:from>
    <xdr:to>
      <xdr:col>15</xdr:col>
      <xdr:colOff>109800</xdr:colOff>
      <xdr:row>131</xdr:row>
      <xdr:rowOff>6180</xdr:rowOff>
    </xdr:to>
    <xdr:graphicFrame macro="">
      <xdr:nvGraphicFramePr>
        <xdr:cNvPr id="2" name="Gráfico 7">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55217</xdr:colOff>
      <xdr:row>63</xdr:row>
      <xdr:rowOff>55217</xdr:rowOff>
    </xdr:from>
    <xdr:to>
      <xdr:col>14</xdr:col>
      <xdr:colOff>496956</xdr:colOff>
      <xdr:row>66</xdr:row>
      <xdr:rowOff>0</xdr:rowOff>
    </xdr:to>
    <xdr:sp macro="" textlink="">
      <xdr:nvSpPr>
        <xdr:cNvPr id="3" name="CaixaDeTexto 2">
          <a:extLst>
            <a:ext uri="{FF2B5EF4-FFF2-40B4-BE49-F238E27FC236}">
              <a16:creationId xmlns:a16="http://schemas.microsoft.com/office/drawing/2014/main" id="{8B618D1D-C118-93C3-1957-AFAEBA4254A2}"/>
            </a:ext>
          </a:extLst>
        </xdr:cNvPr>
        <xdr:cNvSpPr txBox="1"/>
      </xdr:nvSpPr>
      <xdr:spPr>
        <a:xfrm>
          <a:off x="17467101" y="12773623"/>
          <a:ext cx="4748696" cy="552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rgbClr val="FF0000"/>
              </a:solidFill>
            </a:rPr>
            <a:t>A planilha RESUMO</a:t>
          </a:r>
          <a:r>
            <a:rPr lang="pt-BR" sz="1100" baseline="0">
              <a:solidFill>
                <a:srgbClr val="FF0000"/>
              </a:solidFill>
            </a:rPr>
            <a:t>  que explicita as atividades explica as razões da s erros aqui apontados.</a:t>
          </a:r>
          <a:endParaRPr lang="pt-BR" sz="1100">
            <a:solidFill>
              <a:srgbClr val="FF0000"/>
            </a:solidFill>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topLeftCell="A47" zoomScaleNormal="100" workbookViewId="0">
      <selection activeCell="C58" sqref="C58"/>
    </sheetView>
  </sheetViews>
  <sheetFormatPr defaultColWidth="11" defaultRowHeight="15.5" x14ac:dyDescent="0.35"/>
  <cols>
    <col min="1" max="1" width="41.33203125" customWidth="1"/>
    <col min="2" max="2" width="10.58203125" style="1" customWidth="1"/>
    <col min="3" max="3" width="30" style="2" customWidth="1"/>
    <col min="4" max="4" width="55" style="2" customWidth="1"/>
  </cols>
  <sheetData>
    <row r="1" spans="1:4" x14ac:dyDescent="0.35">
      <c r="A1" s="86" t="s">
        <v>302</v>
      </c>
      <c r="B1" s="86"/>
      <c r="C1" s="86"/>
      <c r="D1" s="86"/>
    </row>
    <row r="2" spans="1:4" x14ac:dyDescent="0.35">
      <c r="A2" s="29"/>
      <c r="B2" s="37"/>
      <c r="C2" s="42"/>
      <c r="D2" s="42"/>
    </row>
    <row r="3" spans="1:4" x14ac:dyDescent="0.35">
      <c r="A3" s="86" t="s">
        <v>0</v>
      </c>
      <c r="B3" s="86"/>
      <c r="C3" s="86"/>
      <c r="D3" s="86"/>
    </row>
    <row r="4" spans="1:4" x14ac:dyDescent="0.35">
      <c r="A4" s="29"/>
      <c r="B4" s="37"/>
      <c r="C4" s="42"/>
      <c r="D4" s="42"/>
    </row>
    <row r="6" spans="1:4" x14ac:dyDescent="0.35">
      <c r="A6" s="43" t="s">
        <v>1</v>
      </c>
      <c r="B6" s="91" t="s">
        <v>321</v>
      </c>
      <c r="C6" s="91"/>
      <c r="D6" s="91"/>
    </row>
    <row r="7" spans="1:4" x14ac:dyDescent="0.35">
      <c r="A7" s="43" t="s">
        <v>2</v>
      </c>
      <c r="B7" s="91" t="s">
        <v>3</v>
      </c>
      <c r="C7" s="91"/>
      <c r="D7" s="91"/>
    </row>
    <row r="8" spans="1:4" x14ac:dyDescent="0.35">
      <c r="A8" s="43" t="s">
        <v>4</v>
      </c>
      <c r="B8" s="91" t="s">
        <v>5</v>
      </c>
      <c r="C8" s="91"/>
      <c r="D8" s="91"/>
    </row>
    <row r="9" spans="1:4" x14ac:dyDescent="0.35">
      <c r="A9" s="43" t="s">
        <v>6</v>
      </c>
      <c r="B9" s="91" t="s">
        <v>7</v>
      </c>
      <c r="C9" s="91"/>
      <c r="D9" s="91"/>
    </row>
    <row r="10" spans="1:4" x14ac:dyDescent="0.35">
      <c r="A10" s="43" t="s">
        <v>8</v>
      </c>
      <c r="B10" s="91" t="s">
        <v>9</v>
      </c>
      <c r="C10" s="91"/>
      <c r="D10" s="91"/>
    </row>
    <row r="11" spans="1:4" x14ac:dyDescent="0.35">
      <c r="A11" s="43" t="s">
        <v>10</v>
      </c>
      <c r="B11" s="91" t="s">
        <v>11</v>
      </c>
      <c r="C11" s="91"/>
      <c r="D11" s="91"/>
    </row>
    <row r="12" spans="1:4" x14ac:dyDescent="0.35">
      <c r="A12" s="43" t="s">
        <v>12</v>
      </c>
      <c r="B12" s="92" t="s">
        <v>13</v>
      </c>
      <c r="C12" s="92"/>
      <c r="D12" s="92"/>
    </row>
    <row r="13" spans="1:4" x14ac:dyDescent="0.35">
      <c r="A13" s="44"/>
      <c r="C13" s="45"/>
      <c r="D13" s="45"/>
    </row>
    <row r="14" spans="1:4" x14ac:dyDescent="0.35">
      <c r="A14" s="44"/>
    </row>
    <row r="15" spans="1:4" ht="253.5" customHeight="1" x14ac:dyDescent="0.35">
      <c r="A15" s="93" t="s">
        <v>301</v>
      </c>
      <c r="B15" s="93"/>
      <c r="C15" s="93"/>
      <c r="D15" s="93"/>
    </row>
    <row r="16" spans="1:4" ht="90.75" customHeight="1" x14ac:dyDescent="0.35">
      <c r="A16" s="93"/>
      <c r="B16" s="93"/>
      <c r="C16" s="93"/>
      <c r="D16" s="93"/>
    </row>
    <row r="17" spans="1:11" ht="15.75" customHeight="1" x14ac:dyDescent="0.35">
      <c r="A17" s="2"/>
      <c r="B17" s="46"/>
    </row>
    <row r="20" spans="1:11" x14ac:dyDescent="0.35">
      <c r="A20" s="86" t="s">
        <v>14</v>
      </c>
      <c r="B20" s="86"/>
      <c r="C20" s="86"/>
      <c r="D20" s="86"/>
    </row>
    <row r="22" spans="1:11" x14ac:dyDescent="0.35">
      <c r="A22" s="87" t="s">
        <v>15</v>
      </c>
      <c r="B22" s="87"/>
      <c r="C22" s="87"/>
      <c r="D22" s="87"/>
    </row>
    <row r="24" spans="1:11" ht="29" x14ac:dyDescent="0.35">
      <c r="A24" s="30" t="s">
        <v>16</v>
      </c>
      <c r="B24" s="31" t="s">
        <v>17</v>
      </c>
      <c r="C24" s="30" t="s">
        <v>18</v>
      </c>
      <c r="D24" s="30" t="s">
        <v>19</v>
      </c>
    </row>
    <row r="25" spans="1:11" ht="198" customHeight="1" x14ac:dyDescent="0.35">
      <c r="A25" s="32" t="s">
        <v>20</v>
      </c>
      <c r="B25" s="9">
        <v>16</v>
      </c>
      <c r="C25" s="33" t="s">
        <v>21</v>
      </c>
      <c r="D25" s="10" t="s">
        <v>22</v>
      </c>
      <c r="E25" s="88" t="s">
        <v>23</v>
      </c>
      <c r="F25" s="88"/>
      <c r="G25" s="88"/>
      <c r="H25" s="88"/>
      <c r="I25" s="88"/>
      <c r="J25" s="88"/>
      <c r="K25" s="88"/>
    </row>
    <row r="26" spans="1:11" ht="29" x14ac:dyDescent="0.35">
      <c r="A26" s="34" t="s">
        <v>24</v>
      </c>
      <c r="B26" s="9"/>
      <c r="C26" s="35" t="s">
        <v>25</v>
      </c>
      <c r="D26" s="11"/>
    </row>
    <row r="27" spans="1:11" ht="29" x14ac:dyDescent="0.35">
      <c r="A27" s="34" t="s">
        <v>26</v>
      </c>
      <c r="B27" s="9"/>
      <c r="C27" s="35" t="s">
        <v>25</v>
      </c>
      <c r="D27" s="11"/>
    </row>
    <row r="28" spans="1:11" ht="43.5" x14ac:dyDescent="0.35">
      <c r="A28" s="34" t="s">
        <v>27</v>
      </c>
      <c r="B28" s="9"/>
      <c r="C28" s="35" t="s">
        <v>28</v>
      </c>
      <c r="D28" s="11"/>
    </row>
    <row r="29" spans="1:11" ht="43.5" x14ac:dyDescent="0.35">
      <c r="A29" s="34" t="s">
        <v>29</v>
      </c>
      <c r="B29" s="9"/>
      <c r="C29" s="35" t="s">
        <v>30</v>
      </c>
      <c r="D29" s="11"/>
    </row>
    <row r="30" spans="1:11" ht="72.5" x14ac:dyDescent="0.35">
      <c r="A30" s="34" t="s">
        <v>31</v>
      </c>
      <c r="B30" s="9"/>
      <c r="C30" s="35" t="s">
        <v>32</v>
      </c>
      <c r="D30" s="11"/>
    </row>
    <row r="31" spans="1:11" ht="40.5" customHeight="1" x14ac:dyDescent="0.35">
      <c r="A31" s="89" t="s">
        <v>257</v>
      </c>
      <c r="B31" s="89"/>
      <c r="C31" s="89"/>
      <c r="D31" s="89"/>
    </row>
    <row r="32" spans="1:11" x14ac:dyDescent="0.35">
      <c r="A32" s="36" t="s">
        <v>33</v>
      </c>
      <c r="B32" s="37">
        <f>SUM(B25:B30)</f>
        <v>16</v>
      </c>
    </row>
    <row r="34" spans="1:4" x14ac:dyDescent="0.35">
      <c r="A34" s="90" t="s">
        <v>34</v>
      </c>
      <c r="B34" s="90"/>
      <c r="C34" s="90"/>
      <c r="D34" s="90"/>
    </row>
    <row r="36" spans="1:4" ht="29" x14ac:dyDescent="0.35">
      <c r="A36" s="31" t="s">
        <v>35</v>
      </c>
      <c r="B36" s="31" t="s">
        <v>17</v>
      </c>
      <c r="C36" s="30" t="s">
        <v>18</v>
      </c>
      <c r="D36" s="30" t="s">
        <v>19</v>
      </c>
    </row>
    <row r="37" spans="1:4" ht="29" x14ac:dyDescent="0.35">
      <c r="A37" s="38" t="s">
        <v>290</v>
      </c>
      <c r="B37" s="12"/>
      <c r="C37" s="35" t="s">
        <v>36</v>
      </c>
      <c r="D37" s="11"/>
    </row>
    <row r="38" spans="1:4" ht="29" x14ac:dyDescent="0.35">
      <c r="A38" s="38" t="s">
        <v>37</v>
      </c>
      <c r="B38" s="13"/>
      <c r="C38" s="35" t="s">
        <v>36</v>
      </c>
      <c r="D38" s="11"/>
    </row>
    <row r="39" spans="1:4" ht="77.5" x14ac:dyDescent="0.35">
      <c r="A39" s="40" t="s">
        <v>38</v>
      </c>
      <c r="B39" s="12"/>
      <c r="C39" s="33" t="s">
        <v>39</v>
      </c>
      <c r="D39" s="14" t="s">
        <v>40</v>
      </c>
    </row>
    <row r="40" spans="1:4" ht="84.75" customHeight="1" x14ac:dyDescent="0.35">
      <c r="A40" s="40" t="s">
        <v>41</v>
      </c>
      <c r="B40" s="12"/>
      <c r="C40" s="33" t="s">
        <v>39</v>
      </c>
      <c r="D40" s="14" t="s">
        <v>42</v>
      </c>
    </row>
    <row r="41" spans="1:4" x14ac:dyDescent="0.35">
      <c r="A41" s="36" t="s">
        <v>43</v>
      </c>
      <c r="B41" s="37">
        <f>SUM(B37:B39)</f>
        <v>0</v>
      </c>
    </row>
    <row r="43" spans="1:4" x14ac:dyDescent="0.35">
      <c r="A43" s="41" t="s">
        <v>44</v>
      </c>
      <c r="B43" s="37">
        <f>B41+B32</f>
        <v>16</v>
      </c>
    </row>
    <row r="51" spans="2:4" s="5" customFormat="1" x14ac:dyDescent="0.35">
      <c r="B51" s="6"/>
      <c r="C51" s="7"/>
      <c r="D51" s="7"/>
    </row>
    <row r="52" spans="2:4" s="5" customFormat="1" x14ac:dyDescent="0.35">
      <c r="B52" s="6"/>
      <c r="C52" s="7"/>
      <c r="D52" s="7"/>
    </row>
    <row r="53" spans="2:4" s="5" customFormat="1" x14ac:dyDescent="0.35">
      <c r="B53" s="6"/>
      <c r="C53" s="7"/>
      <c r="D53" s="7"/>
    </row>
    <row r="54" spans="2:4" s="5" customFormat="1" x14ac:dyDescent="0.35">
      <c r="B54" s="6"/>
      <c r="C54" s="7"/>
      <c r="D54" s="7"/>
    </row>
    <row r="55" spans="2:4" s="5" customFormat="1" x14ac:dyDescent="0.35">
      <c r="B55" s="6"/>
      <c r="C55" s="7"/>
      <c r="D55" s="7"/>
    </row>
    <row r="56" spans="2:4" s="5" customFormat="1" x14ac:dyDescent="0.35">
      <c r="B56" s="6"/>
      <c r="C56" s="7"/>
      <c r="D56" s="7"/>
    </row>
    <row r="57" spans="2:4" s="5" customFormat="1" x14ac:dyDescent="0.35">
      <c r="B57" s="6"/>
      <c r="C57" s="7"/>
      <c r="D57" s="7"/>
    </row>
    <row r="58" spans="2:4" s="5" customFormat="1" x14ac:dyDescent="0.35">
      <c r="B58" s="6"/>
      <c r="C58" s="7"/>
      <c r="D58" s="7"/>
    </row>
    <row r="59" spans="2:4" s="5" customFormat="1" x14ac:dyDescent="0.35">
      <c r="B59" s="6"/>
      <c r="C59" s="7"/>
      <c r="D59" s="7"/>
    </row>
    <row r="60" spans="2:4" s="5" customFormat="1" x14ac:dyDescent="0.35">
      <c r="B60" s="6"/>
      <c r="C60" s="7"/>
      <c r="D60" s="7"/>
    </row>
    <row r="61" spans="2:4" s="5" customFormat="1" x14ac:dyDescent="0.35">
      <c r="B61" s="6"/>
      <c r="C61" s="7"/>
      <c r="D61" s="7"/>
    </row>
    <row r="62" spans="2:4" s="5" customFormat="1" x14ac:dyDescent="0.35">
      <c r="B62" s="6"/>
      <c r="C62" s="7"/>
      <c r="D62" s="7"/>
    </row>
  </sheetData>
  <sheetProtection algorithmName="SHA-512" hashValue="3If5fco4GF8ymWKSmeRbBDp20LnXqn+nkWyBoepVMBullXN8trZTECitgRwYFgxRyySxPj3LBarPU7sdI2mO+A==" saltValue="nnOUWwzPhjYMEzctLVjyMA==" spinCount="100000" sheet="1" objects="1" scenarios="1"/>
  <mergeCells count="15">
    <mergeCell ref="A1:D1"/>
    <mergeCell ref="A3:D3"/>
    <mergeCell ref="B6:D6"/>
    <mergeCell ref="B7:D7"/>
    <mergeCell ref="B8:D8"/>
    <mergeCell ref="B9:D9"/>
    <mergeCell ref="B10:D10"/>
    <mergeCell ref="B11:D11"/>
    <mergeCell ref="B12:D12"/>
    <mergeCell ref="A15:D16"/>
    <mergeCell ref="A20:D20"/>
    <mergeCell ref="A22:D22"/>
    <mergeCell ref="E25:K25"/>
    <mergeCell ref="A31:D31"/>
    <mergeCell ref="A34:D34"/>
  </mergeCells>
  <pageMargins left="0.51180555555555596" right="0.51180555555555596" top="0.78749999999999998" bottom="0.78749999999999998"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1"/>
  <sheetViews>
    <sheetView topLeftCell="A43" zoomScaleNormal="100" workbookViewId="0">
      <selection activeCell="C45" sqref="C45"/>
    </sheetView>
  </sheetViews>
  <sheetFormatPr defaultColWidth="11" defaultRowHeight="15.5" x14ac:dyDescent="0.35"/>
  <cols>
    <col min="1" max="1" width="41.33203125" customWidth="1"/>
    <col min="2" max="2" width="10.58203125" customWidth="1"/>
    <col min="3" max="3" width="30" customWidth="1"/>
    <col min="4" max="4" width="55" customWidth="1"/>
  </cols>
  <sheetData>
    <row r="1" spans="1:4" x14ac:dyDescent="0.35">
      <c r="A1" s="86" t="s">
        <v>303</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7" t="str">
        <f>ENSINO!B6</f>
        <v>A SER PREENCHIDO COM O ANO NÚMERO DO PERÍODO APENAS NA PLANILHA ENSINO (ATENÇÃO !!!!!)</v>
      </c>
      <c r="C6" s="97"/>
      <c r="D6" s="97"/>
    </row>
    <row r="7" spans="1:4" x14ac:dyDescent="0.35">
      <c r="A7" s="43" t="s">
        <v>2</v>
      </c>
      <c r="B7" s="97" t="str">
        <f>ENSINO!B7</f>
        <v>IDEM COM O NOME DO DOCENTE</v>
      </c>
      <c r="C7" s="97"/>
      <c r="D7" s="97"/>
    </row>
    <row r="8" spans="1:4" x14ac:dyDescent="0.35">
      <c r="A8" s="43" t="s">
        <v>4</v>
      </c>
      <c r="B8" s="97" t="str">
        <f>ENSINO!B8</f>
        <v>IDEM COM A UAL DO DOCENTE</v>
      </c>
      <c r="C8" s="97"/>
      <c r="D8" s="97"/>
    </row>
    <row r="9" spans="1:4" x14ac:dyDescent="0.35">
      <c r="A9" s="43" t="s">
        <v>6</v>
      </c>
      <c r="B9" s="97" t="str">
        <f>ENSINO!B9</f>
        <v>IDEM COM O NÚMERO DO SIAPE DO DOCENTE</v>
      </c>
      <c r="C9" s="97"/>
      <c r="D9" s="97"/>
    </row>
    <row r="10" spans="1:4" x14ac:dyDescent="0.35">
      <c r="A10" s="43" t="s">
        <v>8</v>
      </c>
      <c r="B10" s="97" t="str">
        <f>ENSINO!B10</f>
        <v>40 DE</v>
      </c>
      <c r="C10" s="97"/>
      <c r="D10" s="97"/>
    </row>
    <row r="11" spans="1:4" x14ac:dyDescent="0.35">
      <c r="A11" s="43" t="s">
        <v>10</v>
      </c>
      <c r="B11" s="97" t="str">
        <f>ENSINO!B11</f>
        <v>IDEM COM A DATA DE ENTREGA (DE ACORDO COM O CALENDÁRIO ACADÊMICO)</v>
      </c>
      <c r="C11" s="97"/>
      <c r="D11" s="97"/>
    </row>
    <row r="12" spans="1:4" x14ac:dyDescent="0.35">
      <c r="A12" s="43" t="s">
        <v>12</v>
      </c>
      <c r="B12" s="97" t="str">
        <f>ENSINO!B12</f>
        <v>XX/XX/XXXX</v>
      </c>
      <c r="C12" s="97"/>
      <c r="D12" s="97"/>
    </row>
    <row r="13" spans="1:4" x14ac:dyDescent="0.35">
      <c r="A13" s="44"/>
      <c r="B13" s="45"/>
      <c r="C13" s="45"/>
      <c r="D13" s="45"/>
    </row>
    <row r="14" spans="1:4" ht="77.150000000000006" customHeight="1" x14ac:dyDescent="0.35">
      <c r="A14" s="44"/>
      <c r="C14" s="2"/>
      <c r="D14" s="2"/>
    </row>
    <row r="16" spans="1:4" x14ac:dyDescent="0.35">
      <c r="A16" s="86" t="s">
        <v>45</v>
      </c>
      <c r="B16" s="86"/>
      <c r="C16" s="86"/>
      <c r="D16" s="86"/>
    </row>
    <row r="18" spans="1:9" x14ac:dyDescent="0.35">
      <c r="A18" s="87" t="s">
        <v>46</v>
      </c>
      <c r="B18" s="87"/>
      <c r="C18" s="87"/>
      <c r="D18" s="87"/>
    </row>
    <row r="20" spans="1:9" ht="31" x14ac:dyDescent="0.35">
      <c r="A20" s="47" t="s">
        <v>47</v>
      </c>
      <c r="B20" s="48" t="str">
        <f>ENSINO!$B$24</f>
        <v>HORAS SEMANAIS</v>
      </c>
      <c r="C20" s="48" t="str">
        <f>ENSINO!$C$24</f>
        <v>DOCUMENTAÇÃO COMPROBATÓRIA</v>
      </c>
      <c r="D20" s="48" t="str">
        <f>ENSINO!$D$24</f>
        <v>OBSERVAÇÃO</v>
      </c>
      <c r="F20" s="44"/>
      <c r="G20" s="44"/>
      <c r="H20" s="44"/>
      <c r="I20" s="44"/>
    </row>
    <row r="21" spans="1:9" ht="108.5" x14ac:dyDescent="0.35">
      <c r="A21" s="34" t="s">
        <v>48</v>
      </c>
      <c r="B21" s="16"/>
      <c r="C21" s="50" t="s">
        <v>49</v>
      </c>
      <c r="D21" s="16"/>
      <c r="F21" s="29"/>
      <c r="G21" s="29"/>
      <c r="H21" s="42"/>
      <c r="I21" s="42"/>
    </row>
    <row r="22" spans="1:9" ht="108.5" x14ac:dyDescent="0.35">
      <c r="A22" s="34" t="s">
        <v>50</v>
      </c>
      <c r="B22" s="16"/>
      <c r="C22" s="50" t="s">
        <v>49</v>
      </c>
      <c r="D22" s="16"/>
      <c r="F22" s="44"/>
      <c r="G22" s="44"/>
      <c r="H22" s="44"/>
      <c r="I22" s="44"/>
    </row>
    <row r="23" spans="1:9" ht="58" x14ac:dyDescent="0.35">
      <c r="A23" s="34" t="s">
        <v>51</v>
      </c>
      <c r="B23" s="16">
        <v>1</v>
      </c>
      <c r="C23" s="38" t="s">
        <v>52</v>
      </c>
      <c r="D23" s="16"/>
      <c r="F23" s="29"/>
      <c r="G23" s="29"/>
      <c r="H23" s="42"/>
      <c r="I23" s="42"/>
    </row>
    <row r="24" spans="1:9" ht="43.5" x14ac:dyDescent="0.35">
      <c r="A24" s="34" t="s">
        <v>53</v>
      </c>
      <c r="B24" s="16"/>
      <c r="C24" s="38" t="s">
        <v>54</v>
      </c>
      <c r="D24" s="16"/>
      <c r="H24" s="2"/>
      <c r="I24" s="2"/>
    </row>
    <row r="25" spans="1:9" ht="29" x14ac:dyDescent="0.35">
      <c r="A25" s="34" t="s">
        <v>55</v>
      </c>
      <c r="B25" s="16"/>
      <c r="C25" s="38" t="s">
        <v>56</v>
      </c>
      <c r="D25" s="16"/>
      <c r="F25" s="44"/>
    </row>
    <row r="26" spans="1:9" ht="29" x14ac:dyDescent="0.35">
      <c r="A26" s="34" t="s">
        <v>57</v>
      </c>
      <c r="B26" s="16"/>
      <c r="C26" s="38" t="s">
        <v>58</v>
      </c>
      <c r="D26" s="16"/>
      <c r="F26" s="44"/>
    </row>
    <row r="27" spans="1:9" ht="43.5" x14ac:dyDescent="0.35">
      <c r="A27" s="38" t="s">
        <v>59</v>
      </c>
      <c r="B27" s="16"/>
      <c r="C27" s="35" t="s">
        <v>60</v>
      </c>
      <c r="D27" s="16"/>
      <c r="F27" s="44"/>
    </row>
    <row r="28" spans="1:9" ht="58" x14ac:dyDescent="0.35">
      <c r="A28" s="34" t="s">
        <v>61</v>
      </c>
      <c r="B28" s="16"/>
      <c r="C28" s="35" t="s">
        <v>60</v>
      </c>
      <c r="D28" s="16"/>
      <c r="F28" s="44"/>
    </row>
    <row r="29" spans="1:9" ht="43.5" x14ac:dyDescent="0.35">
      <c r="A29" s="34" t="s">
        <v>62</v>
      </c>
      <c r="B29" s="16"/>
      <c r="C29" s="35" t="s">
        <v>63</v>
      </c>
      <c r="D29" s="16"/>
      <c r="F29" s="44"/>
    </row>
    <row r="30" spans="1:9" ht="43.5" x14ac:dyDescent="0.35">
      <c r="A30" s="34" t="s">
        <v>64</v>
      </c>
      <c r="B30" s="16"/>
      <c r="C30" s="35" t="s">
        <v>63</v>
      </c>
      <c r="D30" s="16"/>
      <c r="F30" s="44"/>
    </row>
    <row r="31" spans="1:9" x14ac:dyDescent="0.35">
      <c r="A31" s="95" t="s">
        <v>65</v>
      </c>
      <c r="B31" s="95"/>
      <c r="C31" s="95"/>
      <c r="D31" s="95"/>
      <c r="F31" s="44"/>
      <c r="G31" s="51"/>
      <c r="H31" s="51"/>
      <c r="I31" s="51"/>
    </row>
    <row r="32" spans="1:9" x14ac:dyDescent="0.35">
      <c r="A32" s="94" t="s">
        <v>66</v>
      </c>
      <c r="B32" s="94"/>
      <c r="C32" s="94"/>
      <c r="D32" s="94"/>
      <c r="F32" s="44"/>
      <c r="G32" s="45"/>
      <c r="H32" s="45"/>
      <c r="I32" s="45"/>
    </row>
    <row r="33" spans="1:9" x14ac:dyDescent="0.35">
      <c r="A33" s="53" t="s">
        <v>67</v>
      </c>
      <c r="B33" s="53">
        <f>SUM(B21:B30)</f>
        <v>1</v>
      </c>
      <c r="C33" s="52"/>
      <c r="D33" s="52"/>
      <c r="F33" s="44"/>
      <c r="G33" s="45"/>
      <c r="H33" s="45"/>
      <c r="I33" s="45"/>
    </row>
    <row r="34" spans="1:9" x14ac:dyDescent="0.35">
      <c r="A34" s="52"/>
      <c r="B34" s="52"/>
      <c r="C34" s="52"/>
      <c r="D34" s="52"/>
      <c r="F34" s="44"/>
      <c r="G34" s="45"/>
      <c r="H34" s="45"/>
      <c r="I34" s="45"/>
    </row>
    <row r="35" spans="1:9" x14ac:dyDescent="0.35">
      <c r="F35" s="44"/>
      <c r="H35" s="2"/>
      <c r="I35" s="2"/>
    </row>
    <row r="36" spans="1:9" ht="15.75" customHeight="1" x14ac:dyDescent="0.35">
      <c r="A36" s="87" t="s">
        <v>68</v>
      </c>
      <c r="B36" s="87"/>
      <c r="C36" s="87"/>
      <c r="D36" s="87"/>
    </row>
    <row r="38" spans="1:9" ht="31" x14ac:dyDescent="0.35">
      <c r="A38" s="30" t="s">
        <v>69</v>
      </c>
      <c r="B38" s="54" t="str">
        <f>ENSINO!$B$24</f>
        <v>HORAS SEMANAIS</v>
      </c>
      <c r="C38" s="48" t="str">
        <f>ENSINO!$C$24</f>
        <v>DOCUMENTAÇÃO COMPROBATÓRIA</v>
      </c>
      <c r="D38" s="48" t="str">
        <f>ENSINO!$D$24</f>
        <v>OBSERVAÇÃO</v>
      </c>
    </row>
    <row r="39" spans="1:9" ht="58" x14ac:dyDescent="0.35">
      <c r="A39" s="34" t="s">
        <v>70</v>
      </c>
      <c r="B39" s="16"/>
      <c r="C39" s="35" t="s">
        <v>71</v>
      </c>
      <c r="D39" s="16"/>
    </row>
    <row r="40" spans="1:9" ht="72.5" x14ac:dyDescent="0.35">
      <c r="A40" s="34" t="s">
        <v>72</v>
      </c>
      <c r="B40" s="16"/>
      <c r="C40" s="35" t="s">
        <v>71</v>
      </c>
      <c r="D40" s="16"/>
    </row>
    <row r="41" spans="1:9" ht="43.5" x14ac:dyDescent="0.35">
      <c r="A41" s="34" t="s">
        <v>73</v>
      </c>
      <c r="B41" s="16"/>
      <c r="C41" s="35" t="s">
        <v>74</v>
      </c>
      <c r="D41" s="16"/>
    </row>
    <row r="42" spans="1:9" ht="58" x14ac:dyDescent="0.35">
      <c r="A42" s="34" t="s">
        <v>75</v>
      </c>
      <c r="B42" s="16"/>
      <c r="C42" s="35" t="s">
        <v>76</v>
      </c>
      <c r="D42" s="16"/>
    </row>
    <row r="43" spans="1:9" ht="58" x14ac:dyDescent="0.35">
      <c r="A43" s="34" t="s">
        <v>77</v>
      </c>
      <c r="B43" s="16"/>
      <c r="C43" s="35" t="s">
        <v>76</v>
      </c>
      <c r="D43" s="16"/>
    </row>
    <row r="44" spans="1:9" ht="58" x14ac:dyDescent="0.35">
      <c r="A44" s="34" t="s">
        <v>78</v>
      </c>
      <c r="B44" s="16"/>
      <c r="C44" s="35" t="s">
        <v>76</v>
      </c>
      <c r="D44" s="16"/>
    </row>
    <row r="45" spans="1:9" ht="58" x14ac:dyDescent="0.35">
      <c r="A45" s="34" t="s">
        <v>79</v>
      </c>
      <c r="B45" s="16"/>
      <c r="C45" s="35" t="s">
        <v>76</v>
      </c>
      <c r="D45" s="16"/>
    </row>
    <row r="46" spans="1:9" ht="58" x14ac:dyDescent="0.35">
      <c r="A46" s="34" t="s">
        <v>80</v>
      </c>
      <c r="B46" s="16"/>
      <c r="C46" s="35" t="s">
        <v>76</v>
      </c>
      <c r="D46" s="16"/>
    </row>
    <row r="47" spans="1:9" ht="58" x14ac:dyDescent="0.35">
      <c r="A47" s="34" t="s">
        <v>81</v>
      </c>
      <c r="B47" s="16"/>
      <c r="C47" s="35" t="s">
        <v>76</v>
      </c>
      <c r="D47" s="16"/>
    </row>
    <row r="48" spans="1:9" ht="58" x14ac:dyDescent="0.35">
      <c r="A48" s="34" t="s">
        <v>82</v>
      </c>
      <c r="B48" s="16"/>
      <c r="C48" s="35" t="s">
        <v>76</v>
      </c>
      <c r="D48" s="16"/>
    </row>
    <row r="49" spans="1:4" ht="58" x14ac:dyDescent="0.35">
      <c r="A49" s="38" t="s">
        <v>83</v>
      </c>
      <c r="B49" s="16"/>
      <c r="C49" s="35" t="s">
        <v>76</v>
      </c>
      <c r="D49" s="16"/>
    </row>
    <row r="50" spans="1:4" ht="58" x14ac:dyDescent="0.35">
      <c r="A50" s="38" t="s">
        <v>84</v>
      </c>
      <c r="B50" s="16"/>
      <c r="C50" s="35" t="s">
        <v>76</v>
      </c>
      <c r="D50" s="16"/>
    </row>
    <row r="51" spans="1:4" ht="58" x14ac:dyDescent="0.35">
      <c r="A51" s="34" t="s">
        <v>85</v>
      </c>
      <c r="B51" s="16"/>
      <c r="C51" s="35" t="s">
        <v>76</v>
      </c>
      <c r="D51" s="16"/>
    </row>
    <row r="52" spans="1:4" ht="43.5" x14ac:dyDescent="0.35">
      <c r="A52" s="34" t="s">
        <v>86</v>
      </c>
      <c r="B52" s="16">
        <v>1</v>
      </c>
      <c r="C52" s="35" t="s">
        <v>87</v>
      </c>
      <c r="D52" s="16"/>
    </row>
    <row r="53" spans="1:4" x14ac:dyDescent="0.35">
      <c r="A53" s="96" t="s">
        <v>88</v>
      </c>
      <c r="B53" s="96"/>
      <c r="C53" s="96"/>
      <c r="D53" s="96"/>
    </row>
    <row r="54" spans="1:4" x14ac:dyDescent="0.35">
      <c r="A54" s="94" t="s">
        <v>89</v>
      </c>
      <c r="B54" s="94"/>
      <c r="C54" s="94"/>
      <c r="D54" s="94"/>
    </row>
    <row r="55" spans="1:4" x14ac:dyDescent="0.35">
      <c r="A55" s="41" t="s">
        <v>90</v>
      </c>
      <c r="B55" s="44">
        <f>SUM(B39:B52)</f>
        <v>1</v>
      </c>
    </row>
    <row r="57" spans="1:4" x14ac:dyDescent="0.35">
      <c r="A57" s="41" t="s">
        <v>91</v>
      </c>
      <c r="B57" s="44">
        <f>B55+B33</f>
        <v>2</v>
      </c>
    </row>
    <row r="60" spans="1:4" s="5" customFormat="1" x14ac:dyDescent="0.35"/>
    <row r="61" spans="1:4" s="5" customFormat="1" x14ac:dyDescent="0.35"/>
    <row r="62" spans="1:4" s="5" customFormat="1" x14ac:dyDescent="0.35"/>
    <row r="63" spans="1:4" s="5" customFormat="1" x14ac:dyDescent="0.35"/>
    <row r="64" spans="1:4" s="5" customFormat="1" x14ac:dyDescent="0.35"/>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sheetData>
  <sheetProtection algorithmName="SHA-512" hashValue="vjYBnwBRoMmwY46gWV+L4uAk6BzGW6+GOEhDSc8XnAVgk6eCN/xpzWss98M8nTmlvxtEM1HOqmNrGREtt/3hlg==" saltValue="jT9lW9QLn/pyclsd0L2NHA==" spinCount="100000" sheet="1" objects="1" scenarios="1"/>
  <mergeCells count="16">
    <mergeCell ref="A1:D1"/>
    <mergeCell ref="A3:D3"/>
    <mergeCell ref="B6:D6"/>
    <mergeCell ref="B7:D7"/>
    <mergeCell ref="B8:D8"/>
    <mergeCell ref="B9:D9"/>
    <mergeCell ref="B10:D10"/>
    <mergeCell ref="B11:D11"/>
    <mergeCell ref="B12:D12"/>
    <mergeCell ref="A16:D16"/>
    <mergeCell ref="A54:D54"/>
    <mergeCell ref="A18:D18"/>
    <mergeCell ref="A31:D31"/>
    <mergeCell ref="A32:D32"/>
    <mergeCell ref="A36:D36"/>
    <mergeCell ref="A53:D53"/>
  </mergeCells>
  <pageMargins left="0.51180555555555596" right="0.51180555555555596" top="0.78749999999999998" bottom="0.78749999999999998" header="0.511811023622047" footer="0.511811023622047"/>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6"/>
  <sheetViews>
    <sheetView topLeftCell="A23" zoomScaleNormal="100" workbookViewId="0">
      <selection activeCell="B27" sqref="B27"/>
    </sheetView>
  </sheetViews>
  <sheetFormatPr defaultColWidth="11" defaultRowHeight="15.5" x14ac:dyDescent="0.35"/>
  <cols>
    <col min="1" max="1" width="41.33203125" customWidth="1"/>
    <col min="2" max="2" width="10.58203125" customWidth="1"/>
    <col min="3" max="3" width="30" customWidth="1"/>
    <col min="4" max="4" width="55" customWidth="1"/>
    <col min="5" max="5" width="43.83203125" customWidth="1"/>
  </cols>
  <sheetData>
    <row r="1" spans="1:4" ht="15.75" customHeight="1" x14ac:dyDescent="0.35">
      <c r="A1" s="86" t="s">
        <v>304</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7" t="str">
        <f>ENSINO!B6</f>
        <v>A SER PREENCHIDO COM O ANO NÚMERO DO PERÍODO APENAS NA PLANILHA ENSINO (ATENÇÃO !!!!!)</v>
      </c>
      <c r="C6" s="97"/>
      <c r="D6" s="97"/>
    </row>
    <row r="7" spans="1:4" x14ac:dyDescent="0.35">
      <c r="A7" s="43" t="s">
        <v>2</v>
      </c>
      <c r="B7" s="97" t="str">
        <f>ENSINO!B7</f>
        <v>IDEM COM O NOME DO DOCENTE</v>
      </c>
      <c r="C7" s="97"/>
      <c r="D7" s="97"/>
    </row>
    <row r="8" spans="1:4" x14ac:dyDescent="0.35">
      <c r="A8" s="43" t="s">
        <v>4</v>
      </c>
      <c r="B8" s="97" t="str">
        <f>ENSINO!B8</f>
        <v>IDEM COM A UAL DO DOCENTE</v>
      </c>
      <c r="C8" s="97"/>
      <c r="D8" s="97"/>
    </row>
    <row r="9" spans="1:4" x14ac:dyDescent="0.35">
      <c r="A9" s="43" t="s">
        <v>6</v>
      </c>
      <c r="B9" s="97" t="str">
        <f>ENSINO!B9</f>
        <v>IDEM COM O NÚMERO DO SIAPE DO DOCENTE</v>
      </c>
      <c r="C9" s="97"/>
      <c r="D9" s="97"/>
    </row>
    <row r="10" spans="1:4" x14ac:dyDescent="0.35">
      <c r="A10" s="43" t="s">
        <v>8</v>
      </c>
      <c r="B10" s="97" t="str">
        <f>ENSINO!B10</f>
        <v>40 DE</v>
      </c>
      <c r="C10" s="97"/>
      <c r="D10" s="97"/>
    </row>
    <row r="11" spans="1:4" x14ac:dyDescent="0.35">
      <c r="A11" s="43" t="s">
        <v>10</v>
      </c>
      <c r="B11" s="97" t="str">
        <f>ENSINO!B11</f>
        <v>IDEM COM A DATA DE ENTREGA (DE ACORDO COM O CALENDÁRIO ACADÊMICO)</v>
      </c>
      <c r="C11" s="97"/>
      <c r="D11" s="97"/>
    </row>
    <row r="12" spans="1:4" x14ac:dyDescent="0.35">
      <c r="A12" s="43" t="s">
        <v>12</v>
      </c>
      <c r="B12" s="97" t="str">
        <f>ENSINO!B12</f>
        <v>XX/XX/XXXX</v>
      </c>
      <c r="C12" s="97"/>
      <c r="D12" s="97"/>
    </row>
    <row r="13" spans="1:4" x14ac:dyDescent="0.35">
      <c r="A13" s="44"/>
      <c r="B13" s="45"/>
      <c r="C13" s="45"/>
      <c r="D13" s="45"/>
    </row>
    <row r="14" spans="1:4" x14ac:dyDescent="0.35">
      <c r="A14" s="44"/>
      <c r="C14" s="2"/>
      <c r="D14" s="2"/>
    </row>
    <row r="15" spans="1:4" x14ac:dyDescent="0.35">
      <c r="A15" s="2"/>
      <c r="B15" s="2"/>
      <c r="C15" s="2"/>
      <c r="D15" s="2"/>
    </row>
    <row r="16" spans="1:4" ht="15.75" customHeight="1" x14ac:dyDescent="0.35">
      <c r="A16" s="99" t="s">
        <v>92</v>
      </c>
      <c r="B16" s="99"/>
      <c r="C16" s="99"/>
      <c r="D16" s="99"/>
    </row>
    <row r="17" spans="1:4" x14ac:dyDescent="0.35">
      <c r="A17" s="2"/>
      <c r="B17" s="2"/>
      <c r="C17" s="2"/>
      <c r="D17" s="2"/>
    </row>
    <row r="18" spans="1:4" ht="89.15" customHeight="1" x14ac:dyDescent="0.35">
      <c r="A18" s="55"/>
    </row>
    <row r="19" spans="1:4" ht="48" customHeight="1" x14ac:dyDescent="0.35">
      <c r="A19" s="98" t="s">
        <v>258</v>
      </c>
      <c r="B19" s="98"/>
      <c r="C19" s="98"/>
      <c r="D19" s="98"/>
    </row>
    <row r="20" spans="1:4" ht="29" x14ac:dyDescent="0.35">
      <c r="A20" s="30" t="s">
        <v>94</v>
      </c>
      <c r="B20" s="30" t="s">
        <v>17</v>
      </c>
      <c r="C20" s="30" t="s">
        <v>18</v>
      </c>
      <c r="D20" s="30" t="s">
        <v>19</v>
      </c>
    </row>
    <row r="21" spans="1:4" ht="72.5" x14ac:dyDescent="0.35">
      <c r="A21" s="56" t="s">
        <v>259</v>
      </c>
      <c r="B21" s="16"/>
      <c r="C21" s="38" t="s">
        <v>95</v>
      </c>
      <c r="D21" s="16"/>
    </row>
    <row r="22" spans="1:4" ht="58" x14ac:dyDescent="0.35">
      <c r="A22" s="56" t="s">
        <v>260</v>
      </c>
      <c r="B22" s="16"/>
      <c r="C22" s="35" t="s">
        <v>96</v>
      </c>
      <c r="D22" s="16"/>
    </row>
    <row r="23" spans="1:4" ht="43.5" x14ac:dyDescent="0.35">
      <c r="A23" s="56" t="s">
        <v>261</v>
      </c>
      <c r="B23" s="16"/>
      <c r="C23" s="35" t="s">
        <v>97</v>
      </c>
      <c r="D23" s="16"/>
    </row>
    <row r="24" spans="1:4" ht="87" x14ac:dyDescent="0.35">
      <c r="A24" s="56" t="s">
        <v>262</v>
      </c>
      <c r="B24" s="16"/>
      <c r="C24" s="35" t="s">
        <v>98</v>
      </c>
      <c r="D24" s="16"/>
    </row>
    <row r="25" spans="1:4" ht="71.150000000000006" customHeight="1" x14ac:dyDescent="0.35">
      <c r="A25" s="56" t="s">
        <v>263</v>
      </c>
      <c r="B25" s="16">
        <v>1</v>
      </c>
      <c r="C25" s="35" t="s">
        <v>99</v>
      </c>
      <c r="D25" s="16"/>
    </row>
    <row r="26" spans="1:4" x14ac:dyDescent="0.35">
      <c r="A26" s="57"/>
      <c r="C26" s="58"/>
    </row>
    <row r="27" spans="1:4" x14ac:dyDescent="0.35">
      <c r="A27" s="59" t="s">
        <v>93</v>
      </c>
      <c r="B27" s="44">
        <f>SUM(B21:B25)</f>
        <v>1</v>
      </c>
      <c r="C27" s="58"/>
    </row>
    <row r="28" spans="1:4" x14ac:dyDescent="0.35">
      <c r="C28" s="60"/>
    </row>
    <row r="30" spans="1:4" x14ac:dyDescent="0.35">
      <c r="A30" s="44" t="s">
        <v>100</v>
      </c>
      <c r="B30" s="44">
        <f>B27</f>
        <v>1</v>
      </c>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s="5" customFormat="1" x14ac:dyDescent="0.35"/>
    <row r="50" s="5" customFormat="1" x14ac:dyDescent="0.35"/>
    <row r="51" s="5" customFormat="1" x14ac:dyDescent="0.35"/>
    <row r="52" s="5" customFormat="1" x14ac:dyDescent="0.35"/>
    <row r="53" s="5" customFormat="1" x14ac:dyDescent="0.35"/>
    <row r="54" s="5" customFormat="1" x14ac:dyDescent="0.35"/>
    <row r="55" s="5" customFormat="1" x14ac:dyDescent="0.35"/>
    <row r="56" s="5" customFormat="1" x14ac:dyDescent="0.35"/>
  </sheetData>
  <sheetProtection algorithmName="SHA-512" hashValue="YkrVmULPO/d0LHpLabz3HbSSJBy6J1KmWGm2HmoypwOpjPrh32ILZbraveoqICt+c5jfgt7F+atW0789RiWuHg==" saltValue="JAo/dSlkhCrWBW/7OsUY+g==" spinCount="100000" sheet="1" objects="1" scenarios="1"/>
  <mergeCells count="11">
    <mergeCell ref="A1:D1"/>
    <mergeCell ref="A3:D3"/>
    <mergeCell ref="B6:D6"/>
    <mergeCell ref="B7:D7"/>
    <mergeCell ref="B8:D8"/>
    <mergeCell ref="A19:D19"/>
    <mergeCell ref="B9:D9"/>
    <mergeCell ref="B10:D10"/>
    <mergeCell ref="B11:D11"/>
    <mergeCell ref="B12:D12"/>
    <mergeCell ref="A16:D16"/>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0"/>
  <sheetViews>
    <sheetView topLeftCell="A26" zoomScaleNormal="100" workbookViewId="0">
      <selection activeCell="C28" sqref="C28"/>
    </sheetView>
  </sheetViews>
  <sheetFormatPr defaultColWidth="11" defaultRowHeight="15.5" x14ac:dyDescent="0.35"/>
  <cols>
    <col min="1" max="1" width="41.33203125" customWidth="1"/>
    <col min="2" max="2" width="10.58203125" customWidth="1"/>
    <col min="3" max="3" width="30" customWidth="1"/>
    <col min="4" max="4" width="55" customWidth="1"/>
    <col min="5" max="5" width="44.08203125" customWidth="1"/>
  </cols>
  <sheetData>
    <row r="1" spans="1:4" ht="15.75" customHeight="1" x14ac:dyDescent="0.35">
      <c r="A1" s="86" t="s">
        <v>305</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7" t="str">
        <f>ENSINO!B6</f>
        <v>A SER PREENCHIDO COM O ANO NÚMERO DO PERÍODO APENAS NA PLANILHA ENSINO (ATENÇÃO !!!!!)</v>
      </c>
      <c r="C6" s="97"/>
      <c r="D6" s="97"/>
    </row>
    <row r="7" spans="1:4" x14ac:dyDescent="0.35">
      <c r="A7" s="43" t="s">
        <v>2</v>
      </c>
      <c r="B7" s="97" t="str">
        <f>ENSINO!B7</f>
        <v>IDEM COM O NOME DO DOCENTE</v>
      </c>
      <c r="C7" s="97"/>
      <c r="D7" s="97"/>
    </row>
    <row r="8" spans="1:4" x14ac:dyDescent="0.35">
      <c r="A8" s="43" t="s">
        <v>4</v>
      </c>
      <c r="B8" s="97" t="str">
        <f>ENSINO!B8</f>
        <v>IDEM COM A UAL DO DOCENTE</v>
      </c>
      <c r="C8" s="97"/>
      <c r="D8" s="97"/>
    </row>
    <row r="9" spans="1:4" x14ac:dyDescent="0.35">
      <c r="A9" s="43" t="s">
        <v>6</v>
      </c>
      <c r="B9" s="97" t="str">
        <f>ENSINO!B9</f>
        <v>IDEM COM O NÚMERO DO SIAPE DO DOCENTE</v>
      </c>
      <c r="C9" s="97"/>
      <c r="D9" s="97"/>
    </row>
    <row r="10" spans="1:4" x14ac:dyDescent="0.35">
      <c r="A10" s="43" t="s">
        <v>8</v>
      </c>
      <c r="B10" s="97" t="str">
        <f>ENSINO!B10</f>
        <v>40 DE</v>
      </c>
      <c r="C10" s="97"/>
      <c r="D10" s="97"/>
    </row>
    <row r="11" spans="1:4" x14ac:dyDescent="0.35">
      <c r="A11" s="43" t="s">
        <v>10</v>
      </c>
      <c r="B11" s="97" t="str">
        <f>ENSINO!B11</f>
        <v>IDEM COM A DATA DE ENTREGA (DE ACORDO COM O CALENDÁRIO ACADÊMICO)</v>
      </c>
      <c r="C11" s="97"/>
      <c r="D11" s="97"/>
    </row>
    <row r="12" spans="1:4" x14ac:dyDescent="0.35">
      <c r="A12" s="43" t="s">
        <v>12</v>
      </c>
      <c r="B12" s="97" t="str">
        <f>ENSINO!B12</f>
        <v>XX/XX/XXXX</v>
      </c>
      <c r="C12" s="97"/>
      <c r="D12" s="97"/>
    </row>
    <row r="13" spans="1:4" x14ac:dyDescent="0.35">
      <c r="A13" s="44"/>
      <c r="B13" s="45"/>
      <c r="C13" s="45"/>
      <c r="D13" s="45"/>
    </row>
    <row r="14" spans="1:4" ht="86.15" customHeight="1" x14ac:dyDescent="0.35">
      <c r="A14" s="44"/>
      <c r="C14" s="2"/>
      <c r="D14" s="2"/>
    </row>
    <row r="15" spans="1:4" x14ac:dyDescent="0.35">
      <c r="A15" s="2"/>
      <c r="B15" s="2"/>
      <c r="C15" s="2"/>
      <c r="D15" s="2"/>
    </row>
    <row r="16" spans="1:4" ht="15.75" customHeight="1" x14ac:dyDescent="0.35">
      <c r="A16" s="99" t="s">
        <v>101</v>
      </c>
      <c r="B16" s="99"/>
      <c r="C16" s="99"/>
      <c r="D16" s="99"/>
    </row>
    <row r="17" spans="1:4" x14ac:dyDescent="0.35">
      <c r="A17" s="2"/>
      <c r="B17" s="2"/>
      <c r="C17" s="2"/>
      <c r="D17" s="2"/>
    </row>
    <row r="18" spans="1:4" ht="15.75" customHeight="1" x14ac:dyDescent="0.35">
      <c r="A18" s="100" t="s">
        <v>264</v>
      </c>
      <c r="B18" s="100"/>
      <c r="C18" s="100"/>
      <c r="D18" s="100"/>
    </row>
    <row r="19" spans="1:4" x14ac:dyDescent="0.35">
      <c r="A19" s="2"/>
      <c r="B19" s="2"/>
      <c r="C19" s="2"/>
      <c r="D19" s="2"/>
    </row>
    <row r="20" spans="1:4" ht="29" x14ac:dyDescent="0.35">
      <c r="A20" s="61" t="s">
        <v>102</v>
      </c>
      <c r="B20" s="30" t="s">
        <v>17</v>
      </c>
      <c r="C20" s="61" t="s">
        <v>18</v>
      </c>
      <c r="D20" s="61" t="s">
        <v>19</v>
      </c>
    </row>
    <row r="21" spans="1:4" ht="29" x14ac:dyDescent="0.35">
      <c r="A21" s="38" t="s">
        <v>283</v>
      </c>
      <c r="B21" s="8"/>
      <c r="C21" s="61"/>
      <c r="D21" s="17"/>
    </row>
    <row r="22" spans="1:4" ht="87" customHeight="1" x14ac:dyDescent="0.35">
      <c r="A22" s="38" t="s">
        <v>284</v>
      </c>
      <c r="B22" s="16"/>
      <c r="C22" s="35" t="s">
        <v>103</v>
      </c>
      <c r="D22" s="16"/>
    </row>
    <row r="23" spans="1:4" ht="58" x14ac:dyDescent="0.35">
      <c r="A23" s="38" t="s">
        <v>104</v>
      </c>
      <c r="B23" s="16"/>
      <c r="C23" s="38" t="s">
        <v>105</v>
      </c>
      <c r="D23" s="16"/>
    </row>
    <row r="24" spans="1:4" ht="72.5" x14ac:dyDescent="0.35">
      <c r="A24" s="38" t="s">
        <v>285</v>
      </c>
      <c r="B24" s="16"/>
      <c r="C24" s="38" t="s">
        <v>106</v>
      </c>
      <c r="D24" s="16"/>
    </row>
    <row r="25" spans="1:4" ht="43.5" x14ac:dyDescent="0.35">
      <c r="A25" s="38" t="s">
        <v>286</v>
      </c>
      <c r="B25" s="16"/>
      <c r="C25" s="38" t="s">
        <v>107</v>
      </c>
      <c r="D25" s="16"/>
    </row>
    <row r="26" spans="1:4" ht="87" x14ac:dyDescent="0.35">
      <c r="A26" s="38" t="s">
        <v>287</v>
      </c>
      <c r="B26" s="16">
        <v>1</v>
      </c>
      <c r="C26" s="35" t="s">
        <v>108</v>
      </c>
      <c r="D26" s="16"/>
    </row>
    <row r="27" spans="1:4" ht="58" x14ac:dyDescent="0.35">
      <c r="A27" s="38" t="s">
        <v>288</v>
      </c>
      <c r="B27" s="16"/>
      <c r="C27" s="38" t="s">
        <v>109</v>
      </c>
      <c r="D27" s="16"/>
    </row>
    <row r="28" spans="1:4" ht="43.5" x14ac:dyDescent="0.35">
      <c r="A28" s="38" t="s">
        <v>289</v>
      </c>
      <c r="B28" s="16"/>
      <c r="C28" s="38" t="s">
        <v>110</v>
      </c>
      <c r="D28" s="16"/>
    </row>
    <row r="29" spans="1:4" ht="45" customHeight="1" x14ac:dyDescent="0.35">
      <c r="A29" s="89" t="s">
        <v>111</v>
      </c>
      <c r="B29" s="89"/>
      <c r="C29" s="89"/>
      <c r="D29" s="89"/>
    </row>
    <row r="30" spans="1:4" x14ac:dyDescent="0.35">
      <c r="A30" s="41" t="s">
        <v>112</v>
      </c>
      <c r="B30" s="44">
        <f>SUM(B22:B28)</f>
        <v>1</v>
      </c>
    </row>
    <row r="32" spans="1:4" x14ac:dyDescent="0.35">
      <c r="A32" s="41" t="s">
        <v>113</v>
      </c>
      <c r="B32" s="44">
        <f>B30</f>
        <v>1</v>
      </c>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sheetData>
  <sheetProtection algorithmName="SHA-512" hashValue="IsUEUTuP3XiSH2aH12wfuX3Z4dGGP0phxEbiKDA10WEFiIK9ylgHMcYHbEenB/KC0gUljDJICl5hpnY/NAltKQ==" saltValue="Gk0mcEXfWiewBwk7p3qDsA==" spinCount="100000" sheet="1" objects="1" scenarios="1"/>
  <mergeCells count="12">
    <mergeCell ref="A1:D1"/>
    <mergeCell ref="A3:D3"/>
    <mergeCell ref="B6:D6"/>
    <mergeCell ref="B7:D7"/>
    <mergeCell ref="B8:D8"/>
    <mergeCell ref="A18:D18"/>
    <mergeCell ref="A29:D29"/>
    <mergeCell ref="B9:D9"/>
    <mergeCell ref="B10:D10"/>
    <mergeCell ref="B11:D11"/>
    <mergeCell ref="B12:D12"/>
    <mergeCell ref="A16:D16"/>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5"/>
  <sheetViews>
    <sheetView topLeftCell="A52" zoomScaleNormal="100" workbookViewId="0">
      <selection activeCell="D54" sqref="D54"/>
    </sheetView>
  </sheetViews>
  <sheetFormatPr defaultColWidth="11" defaultRowHeight="15.5" x14ac:dyDescent="0.35"/>
  <cols>
    <col min="1" max="1" width="41.33203125" customWidth="1"/>
    <col min="2" max="2" width="10.58203125" customWidth="1"/>
    <col min="3" max="3" width="30" customWidth="1"/>
    <col min="4" max="4" width="55" customWidth="1"/>
    <col min="5" max="5" width="44" customWidth="1"/>
  </cols>
  <sheetData>
    <row r="1" spans="1:4" ht="15.75" customHeight="1" x14ac:dyDescent="0.35">
      <c r="A1" s="86" t="s">
        <v>306</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7" t="str">
        <f>ENSINO!B6</f>
        <v>A SER PREENCHIDO COM O ANO NÚMERO DO PERÍODO APENAS NA PLANILHA ENSINO (ATENÇÃO !!!!!)</v>
      </c>
      <c r="C6" s="97"/>
      <c r="D6" s="97"/>
    </row>
    <row r="7" spans="1:4" x14ac:dyDescent="0.35">
      <c r="A7" s="43" t="s">
        <v>2</v>
      </c>
      <c r="B7" s="97" t="str">
        <f>ENSINO!B7</f>
        <v>IDEM COM O NOME DO DOCENTE</v>
      </c>
      <c r="C7" s="97"/>
      <c r="D7" s="97"/>
    </row>
    <row r="8" spans="1:4" x14ac:dyDescent="0.35">
      <c r="A8" s="43" t="s">
        <v>4</v>
      </c>
      <c r="B8" s="97" t="str">
        <f>ENSINO!B8</f>
        <v>IDEM COM A UAL DO DOCENTE</v>
      </c>
      <c r="C8" s="97"/>
      <c r="D8" s="97"/>
    </row>
    <row r="9" spans="1:4" x14ac:dyDescent="0.35">
      <c r="A9" s="43" t="s">
        <v>6</v>
      </c>
      <c r="B9" s="97" t="str">
        <f>ENSINO!B9</f>
        <v>IDEM COM O NÚMERO DO SIAPE DO DOCENTE</v>
      </c>
      <c r="C9" s="97"/>
      <c r="D9" s="97"/>
    </row>
    <row r="10" spans="1:4" x14ac:dyDescent="0.35">
      <c r="A10" s="43" t="s">
        <v>8</v>
      </c>
      <c r="B10" s="97" t="str">
        <f>ENSINO!B10</f>
        <v>40 DE</v>
      </c>
      <c r="C10" s="97"/>
      <c r="D10" s="97"/>
    </row>
    <row r="11" spans="1:4" x14ac:dyDescent="0.35">
      <c r="A11" s="43" t="s">
        <v>10</v>
      </c>
      <c r="B11" s="97" t="str">
        <f>ENSINO!B11</f>
        <v>IDEM COM A DATA DE ENTREGA (DE ACORDO COM O CALENDÁRIO ACADÊMICO)</v>
      </c>
      <c r="C11" s="97"/>
      <c r="D11" s="97"/>
    </row>
    <row r="12" spans="1:4" x14ac:dyDescent="0.35">
      <c r="A12" s="43" t="s">
        <v>12</v>
      </c>
      <c r="B12" s="97" t="str">
        <f>ENSINO!B12</f>
        <v>XX/XX/XXXX</v>
      </c>
      <c r="C12" s="97"/>
      <c r="D12" s="97"/>
    </row>
    <row r="13" spans="1:4" x14ac:dyDescent="0.35">
      <c r="A13" s="44"/>
      <c r="B13" s="45"/>
      <c r="C13" s="45"/>
      <c r="D13" s="45"/>
    </row>
    <row r="14" spans="1:4" ht="88" customHeight="1" x14ac:dyDescent="0.35">
      <c r="A14" s="44"/>
      <c r="C14" s="2"/>
      <c r="D14" s="2"/>
    </row>
    <row r="15" spans="1:4" x14ac:dyDescent="0.35">
      <c r="A15" s="2"/>
      <c r="B15" s="2"/>
      <c r="C15" s="2"/>
      <c r="D15" s="2"/>
    </row>
    <row r="16" spans="1:4" ht="15.75" customHeight="1" x14ac:dyDescent="0.35">
      <c r="A16" s="99" t="s">
        <v>114</v>
      </c>
      <c r="B16" s="99"/>
      <c r="C16" s="99"/>
      <c r="D16" s="99"/>
    </row>
    <row r="17" spans="1:4" x14ac:dyDescent="0.35">
      <c r="A17" s="2"/>
      <c r="B17" s="2"/>
      <c r="C17" s="2"/>
      <c r="D17" s="2"/>
    </row>
    <row r="18" spans="1:4" ht="15.75" customHeight="1" x14ac:dyDescent="0.35">
      <c r="A18" s="100" t="s">
        <v>115</v>
      </c>
      <c r="B18" s="100"/>
      <c r="C18" s="100"/>
      <c r="D18" s="100"/>
    </row>
    <row r="19" spans="1:4" x14ac:dyDescent="0.35">
      <c r="A19" s="2"/>
      <c r="B19" s="2"/>
      <c r="C19" s="2"/>
      <c r="D19" s="2"/>
    </row>
    <row r="20" spans="1:4" ht="29" x14ac:dyDescent="0.35">
      <c r="A20" s="61" t="s">
        <v>116</v>
      </c>
      <c r="B20" s="30" t="s">
        <v>17</v>
      </c>
      <c r="C20" s="61" t="s">
        <v>18</v>
      </c>
      <c r="D20" s="61" t="s">
        <v>19</v>
      </c>
    </row>
    <row r="21" spans="1:4" ht="29" x14ac:dyDescent="0.35">
      <c r="A21" s="38" t="s">
        <v>117</v>
      </c>
      <c r="B21" s="16"/>
      <c r="C21" s="35" t="s">
        <v>118</v>
      </c>
      <c r="D21" s="16" t="s">
        <v>119</v>
      </c>
    </row>
    <row r="22" spans="1:4" ht="29" x14ac:dyDescent="0.35">
      <c r="A22" s="38" t="s">
        <v>120</v>
      </c>
      <c r="B22" s="16"/>
      <c r="C22" s="35" t="s">
        <v>121</v>
      </c>
      <c r="D22" s="16" t="s">
        <v>119</v>
      </c>
    </row>
    <row r="23" spans="1:4" ht="29" x14ac:dyDescent="0.35">
      <c r="A23" s="38" t="s">
        <v>122</v>
      </c>
      <c r="B23" s="16"/>
      <c r="C23" s="35" t="s">
        <v>121</v>
      </c>
      <c r="D23" s="16" t="s">
        <v>265</v>
      </c>
    </row>
    <row r="24" spans="1:4" ht="29" x14ac:dyDescent="0.35">
      <c r="A24" s="38" t="s">
        <v>123</v>
      </c>
      <c r="B24" s="16">
        <v>24</v>
      </c>
      <c r="C24" s="35" t="s">
        <v>121</v>
      </c>
      <c r="D24" s="16" t="s">
        <v>124</v>
      </c>
    </row>
    <row r="25" spans="1:4" ht="29" x14ac:dyDescent="0.35">
      <c r="A25" s="38" t="s">
        <v>266</v>
      </c>
      <c r="B25" s="16"/>
      <c r="C25" s="35" t="s">
        <v>121</v>
      </c>
      <c r="D25" s="16" t="s">
        <v>124</v>
      </c>
    </row>
    <row r="26" spans="1:4" ht="43.5" x14ac:dyDescent="0.35">
      <c r="A26" s="38" t="s">
        <v>125</v>
      </c>
      <c r="B26" s="16"/>
      <c r="C26" s="35" t="s">
        <v>121</v>
      </c>
      <c r="D26" s="11" t="s">
        <v>126</v>
      </c>
    </row>
    <row r="27" spans="1:4" ht="87" x14ac:dyDescent="0.35">
      <c r="A27" s="38" t="s">
        <v>127</v>
      </c>
      <c r="B27" s="16"/>
      <c r="C27" s="35" t="s">
        <v>121</v>
      </c>
      <c r="D27" s="10" t="s">
        <v>128</v>
      </c>
    </row>
    <row r="28" spans="1:4" ht="29" x14ac:dyDescent="0.35">
      <c r="A28" s="38" t="s">
        <v>271</v>
      </c>
      <c r="B28" s="16"/>
      <c r="C28" s="35" t="s">
        <v>121</v>
      </c>
      <c r="D28" s="16" t="s">
        <v>124</v>
      </c>
    </row>
    <row r="29" spans="1:4" ht="87" x14ac:dyDescent="0.35">
      <c r="A29" s="38" t="s">
        <v>272</v>
      </c>
      <c r="B29" s="16"/>
      <c r="C29" s="35" t="s">
        <v>129</v>
      </c>
      <c r="D29" s="10" t="s">
        <v>128</v>
      </c>
    </row>
    <row r="30" spans="1:4" ht="31" x14ac:dyDescent="0.35">
      <c r="A30" s="38" t="s">
        <v>273</v>
      </c>
      <c r="B30" s="16"/>
      <c r="C30" s="35" t="s">
        <v>129</v>
      </c>
      <c r="D30" s="10" t="s">
        <v>130</v>
      </c>
    </row>
    <row r="31" spans="1:4" ht="31" x14ac:dyDescent="0.35">
      <c r="A31" s="38" t="s">
        <v>274</v>
      </c>
      <c r="B31" s="16"/>
      <c r="C31" s="35" t="s">
        <v>129</v>
      </c>
      <c r="D31" s="10" t="s">
        <v>130</v>
      </c>
    </row>
    <row r="32" spans="1:4" ht="31" x14ac:dyDescent="0.35">
      <c r="A32" s="38" t="s">
        <v>275</v>
      </c>
      <c r="B32" s="16"/>
      <c r="C32" s="35" t="s">
        <v>129</v>
      </c>
      <c r="D32" s="10" t="s">
        <v>130</v>
      </c>
    </row>
    <row r="33" spans="1:4" ht="31" x14ac:dyDescent="0.35">
      <c r="A33" s="39" t="s">
        <v>276</v>
      </c>
      <c r="B33" s="18"/>
      <c r="C33" s="35" t="s">
        <v>129</v>
      </c>
      <c r="D33" s="10" t="s">
        <v>130</v>
      </c>
    </row>
    <row r="34" spans="1:4" ht="31" x14ac:dyDescent="0.35">
      <c r="A34" s="38" t="s">
        <v>277</v>
      </c>
      <c r="B34" s="16"/>
      <c r="C34" s="35" t="s">
        <v>131</v>
      </c>
      <c r="D34" s="10" t="s">
        <v>132</v>
      </c>
    </row>
    <row r="35" spans="1:4" ht="116" x14ac:dyDescent="0.35">
      <c r="A35" s="35" t="s">
        <v>278</v>
      </c>
      <c r="B35" s="16"/>
      <c r="C35" s="35" t="s">
        <v>133</v>
      </c>
      <c r="D35" s="10" t="s">
        <v>134</v>
      </c>
    </row>
    <row r="36" spans="1:4" ht="31" x14ac:dyDescent="0.35">
      <c r="A36" s="57" t="s">
        <v>279</v>
      </c>
      <c r="B36" s="16"/>
      <c r="C36" s="35" t="s">
        <v>133</v>
      </c>
      <c r="D36" s="10" t="s">
        <v>134</v>
      </c>
    </row>
    <row r="37" spans="1:4" ht="101.5" x14ac:dyDescent="0.35">
      <c r="A37" s="33" t="s">
        <v>282</v>
      </c>
      <c r="B37" s="16"/>
      <c r="C37" s="35" t="s">
        <v>133</v>
      </c>
      <c r="D37" s="10" t="s">
        <v>134</v>
      </c>
    </row>
    <row r="38" spans="1:4" ht="31" x14ac:dyDescent="0.35">
      <c r="A38" s="33" t="s">
        <v>280</v>
      </c>
      <c r="B38" s="16"/>
      <c r="C38" s="35" t="s">
        <v>133</v>
      </c>
      <c r="D38" s="10" t="s">
        <v>130</v>
      </c>
    </row>
    <row r="39" spans="1:4" ht="43.5" x14ac:dyDescent="0.35">
      <c r="A39" s="33" t="s">
        <v>281</v>
      </c>
      <c r="B39" s="16"/>
      <c r="C39" s="35" t="s">
        <v>133</v>
      </c>
      <c r="D39" s="10" t="s">
        <v>135</v>
      </c>
    </row>
    <row r="40" spans="1:4" ht="31.5" customHeight="1" x14ac:dyDescent="0.35">
      <c r="A40" s="94" t="s">
        <v>136</v>
      </c>
      <c r="B40" s="94"/>
      <c r="C40" s="94"/>
      <c r="D40" s="94"/>
    </row>
    <row r="41" spans="1:4" x14ac:dyDescent="0.35">
      <c r="A41" s="53" t="s">
        <v>137</v>
      </c>
      <c r="B41" s="53">
        <f>SUM(B21:B39)</f>
        <v>24</v>
      </c>
      <c r="C41" s="52"/>
      <c r="D41" s="52"/>
    </row>
    <row r="42" spans="1:4" x14ac:dyDescent="0.35">
      <c r="A42" s="52"/>
      <c r="B42" s="52"/>
      <c r="C42" s="52"/>
      <c r="D42" s="52"/>
    </row>
    <row r="44" spans="1:4" x14ac:dyDescent="0.35">
      <c r="A44" s="98" t="s">
        <v>138</v>
      </c>
      <c r="B44" s="98"/>
      <c r="C44" s="98"/>
      <c r="D44" s="98"/>
    </row>
    <row r="46" spans="1:4" ht="29" x14ac:dyDescent="0.35">
      <c r="A46" s="61" t="s">
        <v>139</v>
      </c>
      <c r="B46" s="30" t="s">
        <v>17</v>
      </c>
      <c r="C46" s="61" t="s">
        <v>18</v>
      </c>
      <c r="D46" s="61" t="s">
        <v>19</v>
      </c>
    </row>
    <row r="47" spans="1:4" ht="58" x14ac:dyDescent="0.35">
      <c r="A47" s="38" t="s">
        <v>268</v>
      </c>
      <c r="B47" s="16"/>
      <c r="C47" s="35" t="s">
        <v>140</v>
      </c>
      <c r="D47" s="10" t="s">
        <v>130</v>
      </c>
    </row>
    <row r="48" spans="1:4" ht="58" x14ac:dyDescent="0.35">
      <c r="A48" s="38" t="s">
        <v>141</v>
      </c>
      <c r="B48" s="16"/>
      <c r="C48" s="35" t="s">
        <v>142</v>
      </c>
      <c r="D48" s="10" t="s">
        <v>135</v>
      </c>
    </row>
    <row r="49" spans="1:4" ht="77.5" x14ac:dyDescent="0.35">
      <c r="A49" s="38" t="s">
        <v>143</v>
      </c>
      <c r="B49" s="16"/>
      <c r="C49" s="35" t="s">
        <v>144</v>
      </c>
      <c r="D49" s="10" t="s">
        <v>269</v>
      </c>
    </row>
    <row r="50" spans="1:4" ht="77.5" x14ac:dyDescent="0.35">
      <c r="A50" s="38" t="s">
        <v>145</v>
      </c>
      <c r="B50" s="16"/>
      <c r="C50" s="35" t="s">
        <v>144</v>
      </c>
      <c r="D50" s="10" t="s">
        <v>269</v>
      </c>
    </row>
    <row r="51" spans="1:4" ht="29" x14ac:dyDescent="0.35">
      <c r="A51" s="38" t="s">
        <v>146</v>
      </c>
      <c r="B51" s="16"/>
      <c r="C51" s="35" t="s">
        <v>147</v>
      </c>
      <c r="D51" s="19" t="s">
        <v>270</v>
      </c>
    </row>
    <row r="52" spans="1:4" ht="29" x14ac:dyDescent="0.35">
      <c r="A52" s="38" t="s">
        <v>148</v>
      </c>
      <c r="B52" s="16"/>
      <c r="C52" s="35" t="s">
        <v>147</v>
      </c>
      <c r="D52" s="19" t="s">
        <v>270</v>
      </c>
    </row>
    <row r="53" spans="1:4" ht="29" x14ac:dyDescent="0.35">
      <c r="A53" s="38" t="s">
        <v>149</v>
      </c>
      <c r="B53" s="16">
        <v>1</v>
      </c>
      <c r="C53" s="35" t="s">
        <v>150</v>
      </c>
      <c r="D53" s="19" t="s">
        <v>270</v>
      </c>
    </row>
    <row r="54" spans="1:4" ht="43.5" x14ac:dyDescent="0.35">
      <c r="A54" s="38" t="s">
        <v>151</v>
      </c>
      <c r="B54" s="16"/>
      <c r="C54" s="35" t="s">
        <v>150</v>
      </c>
      <c r="D54" s="19" t="s">
        <v>270</v>
      </c>
    </row>
    <row r="55" spans="1:4" ht="29" x14ac:dyDescent="0.35">
      <c r="A55" s="38" t="s">
        <v>152</v>
      </c>
      <c r="B55" s="16"/>
      <c r="C55" s="35" t="s">
        <v>150</v>
      </c>
      <c r="D55" s="19" t="s">
        <v>270</v>
      </c>
    </row>
    <row r="56" spans="1:4" ht="29" x14ac:dyDescent="0.35">
      <c r="A56" s="38" t="s">
        <v>153</v>
      </c>
      <c r="B56" s="16"/>
      <c r="C56" s="35" t="s">
        <v>150</v>
      </c>
      <c r="D56" s="19" t="s">
        <v>270</v>
      </c>
    </row>
    <row r="57" spans="1:4" x14ac:dyDescent="0.35">
      <c r="A57" s="41" t="s">
        <v>154</v>
      </c>
      <c r="B57" s="44">
        <f>SUM(B47:B56)</f>
        <v>1</v>
      </c>
    </row>
    <row r="58" spans="1:4" x14ac:dyDescent="0.35">
      <c r="A58" s="41"/>
      <c r="B58" s="44"/>
    </row>
    <row r="59" spans="1:4" x14ac:dyDescent="0.35">
      <c r="A59" s="41" t="s">
        <v>155</v>
      </c>
      <c r="B59" s="44">
        <f>B57+B41</f>
        <v>25</v>
      </c>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sheetData>
  <sheetProtection algorithmName="SHA-512" hashValue="j6D49ldOf593spSg0AcX1LKLgRSQ8R280T38VC8x0ESVqf1Bt15yWn7ZIpUr9qcjd+ecPvyM3b+LLUaisMoZLw==" saltValue="rGw2JEebhJFkPJQ1Hc9o3A==" spinCount="100000" sheet="1" objects="1" scenarios="1"/>
  <mergeCells count="13">
    <mergeCell ref="A1:D1"/>
    <mergeCell ref="A3:D3"/>
    <mergeCell ref="B6:D6"/>
    <mergeCell ref="B7:D7"/>
    <mergeCell ref="B8:D8"/>
    <mergeCell ref="A18:D18"/>
    <mergeCell ref="A40:D40"/>
    <mergeCell ref="A44:D44"/>
    <mergeCell ref="B9:D9"/>
    <mergeCell ref="B10:D10"/>
    <mergeCell ref="B11:D11"/>
    <mergeCell ref="B12:D12"/>
    <mergeCell ref="A16:D16"/>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23" zoomScaleNormal="100" workbookViewId="0">
      <selection activeCell="C26" sqref="C26"/>
    </sheetView>
  </sheetViews>
  <sheetFormatPr defaultColWidth="11" defaultRowHeight="15.5" x14ac:dyDescent="0.35"/>
  <cols>
    <col min="1" max="1" width="41.33203125" customWidth="1"/>
    <col min="2" max="2" width="10.58203125" customWidth="1"/>
    <col min="3" max="3" width="30" customWidth="1"/>
    <col min="4" max="4" width="55" customWidth="1"/>
    <col min="5" max="5" width="44.08203125" customWidth="1"/>
  </cols>
  <sheetData>
    <row r="1" spans="1:4" x14ac:dyDescent="0.35">
      <c r="A1" s="86" t="s">
        <v>307</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7" t="str">
        <f>ENSINO!B6</f>
        <v>A SER PREENCHIDO COM O ANO NÚMERO DO PERÍODO APENAS NA PLANILHA ENSINO (ATENÇÃO !!!!!)</v>
      </c>
      <c r="C6" s="97"/>
      <c r="D6" s="97"/>
    </row>
    <row r="7" spans="1:4" x14ac:dyDescent="0.35">
      <c r="A7" s="43" t="s">
        <v>2</v>
      </c>
      <c r="B7" s="97" t="str">
        <f>ENSINO!B7</f>
        <v>IDEM COM O NOME DO DOCENTE</v>
      </c>
      <c r="C7" s="97"/>
      <c r="D7" s="97"/>
    </row>
    <row r="8" spans="1:4" x14ac:dyDescent="0.35">
      <c r="A8" s="43" t="s">
        <v>4</v>
      </c>
      <c r="B8" s="97" t="str">
        <f>ENSINO!B8</f>
        <v>IDEM COM A UAL DO DOCENTE</v>
      </c>
      <c r="C8" s="97"/>
      <c r="D8" s="97"/>
    </row>
    <row r="9" spans="1:4" x14ac:dyDescent="0.35">
      <c r="A9" s="43" t="s">
        <v>6</v>
      </c>
      <c r="B9" s="97" t="str">
        <f>ENSINO!B9</f>
        <v>IDEM COM O NÚMERO DO SIAPE DO DOCENTE</v>
      </c>
      <c r="C9" s="97"/>
      <c r="D9" s="97"/>
    </row>
    <row r="10" spans="1:4" x14ac:dyDescent="0.35">
      <c r="A10" s="43" t="s">
        <v>8</v>
      </c>
      <c r="B10" s="97" t="str">
        <f>ENSINO!B10</f>
        <v>40 DE</v>
      </c>
      <c r="C10" s="97"/>
      <c r="D10" s="97"/>
    </row>
    <row r="11" spans="1:4" x14ac:dyDescent="0.35">
      <c r="A11" s="43" t="s">
        <v>10</v>
      </c>
      <c r="B11" s="97" t="str">
        <f>ENSINO!B11</f>
        <v>IDEM COM A DATA DE ENTREGA (DE ACORDO COM O CALENDÁRIO ACADÊMICO)</v>
      </c>
      <c r="C11" s="97"/>
      <c r="D11" s="97"/>
    </row>
    <row r="12" spans="1:4" x14ac:dyDescent="0.35">
      <c r="A12" s="43" t="s">
        <v>12</v>
      </c>
      <c r="B12" s="97" t="str">
        <f>ENSINO!B12</f>
        <v>XX/XX/XXXX</v>
      </c>
      <c r="C12" s="97"/>
      <c r="D12" s="97"/>
    </row>
    <row r="13" spans="1:4" x14ac:dyDescent="0.35">
      <c r="A13" s="44"/>
      <c r="B13" s="45"/>
      <c r="C13" s="45"/>
      <c r="D13" s="45"/>
    </row>
    <row r="14" spans="1:4" ht="76" customHeight="1" x14ac:dyDescent="0.35">
      <c r="A14" s="44"/>
      <c r="C14" s="2"/>
      <c r="D14" s="2"/>
    </row>
    <row r="15" spans="1:4" x14ac:dyDescent="0.35">
      <c r="A15" s="62"/>
      <c r="B15" s="63"/>
      <c r="C15" s="63"/>
      <c r="D15" s="63"/>
    </row>
    <row r="16" spans="1:4" ht="15.75" customHeight="1" x14ac:dyDescent="0.35">
      <c r="A16" s="99" t="s">
        <v>156</v>
      </c>
      <c r="B16" s="99"/>
      <c r="C16" s="99"/>
      <c r="D16" s="99"/>
    </row>
    <row r="17" spans="1:4" x14ac:dyDescent="0.35">
      <c r="A17" s="2"/>
      <c r="B17" s="2"/>
      <c r="C17" s="2"/>
      <c r="D17" s="2"/>
    </row>
    <row r="18" spans="1:4" ht="15.75" customHeight="1" x14ac:dyDescent="0.35">
      <c r="A18" s="100" t="s">
        <v>267</v>
      </c>
      <c r="B18" s="100"/>
      <c r="C18" s="100"/>
      <c r="D18" s="100"/>
    </row>
    <row r="19" spans="1:4" x14ac:dyDescent="0.35">
      <c r="A19" s="2"/>
      <c r="B19" s="2"/>
      <c r="C19" s="2"/>
      <c r="D19" s="2"/>
    </row>
    <row r="20" spans="1:4" ht="29" x14ac:dyDescent="0.35">
      <c r="A20" s="61" t="s">
        <v>157</v>
      </c>
      <c r="B20" s="30" t="s">
        <v>17</v>
      </c>
      <c r="C20" s="31" t="s">
        <v>18</v>
      </c>
      <c r="D20" s="61" t="s">
        <v>19</v>
      </c>
    </row>
    <row r="21" spans="1:4" ht="46.5" x14ac:dyDescent="0.35">
      <c r="A21" s="38" t="s">
        <v>158</v>
      </c>
      <c r="B21" s="16"/>
      <c r="C21" s="35" t="s">
        <v>159</v>
      </c>
      <c r="D21" s="10" t="s">
        <v>160</v>
      </c>
    </row>
    <row r="22" spans="1:4" ht="58" x14ac:dyDescent="0.35">
      <c r="A22" s="38" t="s">
        <v>161</v>
      </c>
      <c r="B22" s="16"/>
      <c r="C22" s="35" t="s">
        <v>162</v>
      </c>
      <c r="D22" s="10" t="s">
        <v>163</v>
      </c>
    </row>
    <row r="23" spans="1:4" ht="62" x14ac:dyDescent="0.35">
      <c r="A23" s="38" t="s">
        <v>164</v>
      </c>
      <c r="B23" s="16"/>
      <c r="C23" s="35" t="s">
        <v>165</v>
      </c>
      <c r="D23" s="10" t="s">
        <v>166</v>
      </c>
    </row>
    <row r="24" spans="1:4" ht="46.5" x14ac:dyDescent="0.35">
      <c r="A24" s="38" t="s">
        <v>167</v>
      </c>
      <c r="B24" s="16"/>
      <c r="C24" s="35" t="s">
        <v>168</v>
      </c>
      <c r="D24" s="10" t="s">
        <v>169</v>
      </c>
    </row>
    <row r="25" spans="1:4" ht="46.5" x14ac:dyDescent="0.35">
      <c r="A25" s="38" t="s">
        <v>170</v>
      </c>
      <c r="B25" s="16"/>
      <c r="C25" s="35" t="s">
        <v>171</v>
      </c>
      <c r="D25" s="10" t="s">
        <v>169</v>
      </c>
    </row>
    <row r="26" spans="1:4" ht="46.5" x14ac:dyDescent="0.35">
      <c r="A26" s="38" t="s">
        <v>291</v>
      </c>
      <c r="B26" s="16">
        <v>1</v>
      </c>
      <c r="C26" s="35" t="s">
        <v>172</v>
      </c>
      <c r="D26" s="10" t="s">
        <v>169</v>
      </c>
    </row>
    <row r="27" spans="1:4" ht="31" x14ac:dyDescent="0.35">
      <c r="A27" s="38" t="s">
        <v>173</v>
      </c>
      <c r="B27" s="16"/>
      <c r="C27" s="57" t="s">
        <v>174</v>
      </c>
      <c r="D27" s="10" t="s">
        <v>175</v>
      </c>
    </row>
    <row r="28" spans="1:4" ht="33.75" customHeight="1" x14ac:dyDescent="0.35">
      <c r="A28" s="89" t="s">
        <v>176</v>
      </c>
      <c r="B28" s="89"/>
      <c r="C28" s="89"/>
      <c r="D28" s="89"/>
    </row>
    <row r="29" spans="1:4" x14ac:dyDescent="0.35">
      <c r="A29" s="41" t="s">
        <v>177</v>
      </c>
      <c r="B29" s="41">
        <f>SUM(B21:B27)</f>
        <v>1</v>
      </c>
    </row>
    <row r="30" spans="1:4" x14ac:dyDescent="0.35">
      <c r="A30" s="41"/>
      <c r="B30" s="41"/>
    </row>
    <row r="31" spans="1:4" x14ac:dyDescent="0.35">
      <c r="A31" s="41" t="s">
        <v>178</v>
      </c>
      <c r="B31" s="41">
        <f>B29</f>
        <v>1</v>
      </c>
    </row>
    <row r="33" customFormat="1" x14ac:dyDescent="0.35"/>
    <row r="34" customFormat="1" x14ac:dyDescent="0.35"/>
    <row r="35" customFormat="1" x14ac:dyDescent="0.35"/>
  </sheetData>
  <sheetProtection algorithmName="SHA-512" hashValue="tO5XtH2Cip1rUCzcErl0s6VyNzqaumsCUTcxuMKRAIaKtnnjzdBT5UUsP3aeprOUO2I6UYC3YuNKZ53TxFGWCA==" saltValue="tdjDeSt93dRKJkvPJfGS0Q==" spinCount="100000" sheet="1" objects="1" scenarios="1"/>
  <mergeCells count="12">
    <mergeCell ref="A1:D1"/>
    <mergeCell ref="A3:D3"/>
    <mergeCell ref="B6:D6"/>
    <mergeCell ref="B7:D7"/>
    <mergeCell ref="B8:D8"/>
    <mergeCell ref="A18:D18"/>
    <mergeCell ref="A28:D28"/>
    <mergeCell ref="B9:D9"/>
    <mergeCell ref="B10:D10"/>
    <mergeCell ref="B11:D11"/>
    <mergeCell ref="B12:D12"/>
    <mergeCell ref="A16:D16"/>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2"/>
  <sheetViews>
    <sheetView topLeftCell="G41" zoomScale="94" zoomScaleNormal="100" workbookViewId="0">
      <selection activeCell="N43" sqref="N43"/>
    </sheetView>
  </sheetViews>
  <sheetFormatPr defaultColWidth="11" defaultRowHeight="15.5" x14ac:dyDescent="0.35"/>
  <cols>
    <col min="1" max="1" width="20.83203125" customWidth="1"/>
    <col min="2" max="2" width="18.5" customWidth="1"/>
    <col min="3" max="3" width="5.5" style="3" customWidth="1"/>
    <col min="4" max="4" width="20.33203125" customWidth="1"/>
    <col min="5" max="5" width="4.5" customWidth="1"/>
    <col min="6" max="6" width="20.33203125" customWidth="1"/>
    <col min="7" max="7" width="4.5" customWidth="1"/>
    <col min="8" max="8" width="20.33203125" customWidth="1"/>
    <col min="9" max="9" width="4.5" customWidth="1"/>
    <col min="10" max="10" width="20.33203125" customWidth="1"/>
    <col min="11" max="11" width="4.5" customWidth="1"/>
    <col min="12" max="12" width="20.33203125" customWidth="1"/>
    <col min="13" max="13" width="4.5" customWidth="1"/>
    <col min="14" max="14" width="20.33203125" customWidth="1"/>
    <col min="15" max="15" width="4.5" customWidth="1"/>
  </cols>
  <sheetData>
    <row r="1" spans="1:15" x14ac:dyDescent="0.35">
      <c r="A1" s="115" t="s">
        <v>308</v>
      </c>
      <c r="B1" s="115"/>
      <c r="C1" s="115"/>
      <c r="D1" s="115"/>
      <c r="E1" s="115"/>
      <c r="F1" s="115"/>
      <c r="G1" s="115"/>
      <c r="H1" s="115"/>
      <c r="I1" s="115"/>
      <c r="J1" s="115"/>
      <c r="K1" s="115"/>
      <c r="L1" s="115"/>
      <c r="M1" s="115"/>
      <c r="N1" s="115"/>
    </row>
    <row r="3" spans="1:15" x14ac:dyDescent="0.35">
      <c r="A3" s="115" t="s">
        <v>179</v>
      </c>
      <c r="B3" s="115"/>
      <c r="C3" s="115"/>
      <c r="D3" s="115"/>
      <c r="E3" s="115"/>
      <c r="F3" s="115"/>
      <c r="G3" s="115"/>
      <c r="H3" s="115"/>
      <c r="I3" s="115"/>
      <c r="J3" s="115"/>
      <c r="K3" s="115"/>
      <c r="L3" s="115"/>
      <c r="M3" s="115"/>
      <c r="N3" s="115"/>
    </row>
    <row r="6" spans="1:15" x14ac:dyDescent="0.35">
      <c r="A6" s="43" t="s">
        <v>1</v>
      </c>
      <c r="B6" s="97" t="str">
        <f>ENSINO!B6</f>
        <v>A SER PREENCHIDO COM O ANO NÚMERO DO PERÍODO APENAS NA PLANILHA ENSINO (ATENÇÃO !!!!!)</v>
      </c>
      <c r="C6" s="97"/>
      <c r="D6" s="97"/>
      <c r="E6" s="97"/>
      <c r="F6" s="97"/>
    </row>
    <row r="7" spans="1:15" x14ac:dyDescent="0.35">
      <c r="A7" s="43" t="s">
        <v>2</v>
      </c>
      <c r="B7" s="97" t="str">
        <f>ENSINO!B7</f>
        <v>IDEM COM O NOME DO DOCENTE</v>
      </c>
      <c r="C7" s="97"/>
      <c r="D7" s="97"/>
      <c r="E7" s="97"/>
      <c r="F7" s="97"/>
    </row>
    <row r="8" spans="1:15" x14ac:dyDescent="0.35">
      <c r="A8" s="43" t="s">
        <v>4</v>
      </c>
      <c r="B8" s="97" t="str">
        <f>ENSINO!B8</f>
        <v>IDEM COM A UAL DO DOCENTE</v>
      </c>
      <c r="C8" s="97"/>
      <c r="D8" s="97"/>
      <c r="E8" s="97"/>
      <c r="F8" s="97"/>
    </row>
    <row r="9" spans="1:15" x14ac:dyDescent="0.35">
      <c r="A9" s="43" t="s">
        <v>6</v>
      </c>
      <c r="B9" s="97" t="str">
        <f>ENSINO!B9</f>
        <v>IDEM COM O NÚMERO DO SIAPE DO DOCENTE</v>
      </c>
      <c r="C9" s="97"/>
      <c r="D9" s="97"/>
      <c r="E9" s="97"/>
      <c r="F9" s="97"/>
    </row>
    <row r="10" spans="1:15" x14ac:dyDescent="0.35">
      <c r="A10" s="43" t="s">
        <v>8</v>
      </c>
      <c r="B10" s="97" t="str">
        <f>ENSINO!B10</f>
        <v>40 DE</v>
      </c>
      <c r="C10" s="97"/>
      <c r="D10" s="97"/>
      <c r="E10" s="97"/>
      <c r="F10" s="97"/>
    </row>
    <row r="11" spans="1:15" x14ac:dyDescent="0.35">
      <c r="A11" s="43" t="s">
        <v>10</v>
      </c>
      <c r="B11" s="97" t="str">
        <f>ENSINO!B11</f>
        <v>IDEM COM A DATA DE ENTREGA (DE ACORDO COM O CALENDÁRIO ACADÊMICO)</v>
      </c>
      <c r="C11" s="97"/>
      <c r="D11" s="97"/>
      <c r="E11" s="97"/>
      <c r="F11" s="97"/>
    </row>
    <row r="12" spans="1:15" x14ac:dyDescent="0.35">
      <c r="A12" s="43" t="s">
        <v>12</v>
      </c>
      <c r="B12" s="97" t="str">
        <f>ENSINO!B12</f>
        <v>XX/XX/XXXX</v>
      </c>
      <c r="C12" s="97"/>
      <c r="D12" s="97"/>
      <c r="E12" s="97"/>
      <c r="F12" s="97"/>
    </row>
    <row r="14" spans="1:15" s="51" customFormat="1" ht="41.25" customHeight="1" x14ac:dyDescent="0.35">
      <c r="A14" s="122" t="s">
        <v>180</v>
      </c>
      <c r="B14" s="122"/>
      <c r="C14" s="122"/>
      <c r="D14" s="122"/>
      <c r="E14" s="122"/>
      <c r="F14" s="122"/>
      <c r="G14" s="122"/>
      <c r="H14" s="122"/>
      <c r="I14" s="122"/>
      <c r="J14" s="122"/>
      <c r="K14" s="122"/>
      <c r="L14" s="122"/>
      <c r="M14" s="122"/>
      <c r="N14" s="122"/>
      <c r="O14" s="122"/>
    </row>
    <row r="15" spans="1:15" s="51" customFormat="1" ht="41.25" customHeight="1" x14ac:dyDescent="0.35">
      <c r="A15" s="122"/>
      <c r="B15" s="122"/>
      <c r="C15" s="122"/>
      <c r="D15" s="122"/>
      <c r="E15" s="122"/>
      <c r="F15" s="122"/>
      <c r="G15" s="122"/>
      <c r="H15" s="122"/>
      <c r="I15" s="122"/>
      <c r="J15" s="122"/>
      <c r="K15" s="122"/>
      <c r="L15" s="122"/>
      <c r="M15" s="122"/>
      <c r="N15" s="122"/>
      <c r="O15" s="122"/>
    </row>
    <row r="16" spans="1:15" s="51" customFormat="1" ht="41.25" customHeight="1" x14ac:dyDescent="0.35">
      <c r="A16" s="122"/>
      <c r="B16" s="122"/>
      <c r="C16" s="122"/>
      <c r="D16" s="122"/>
      <c r="E16" s="122"/>
      <c r="F16" s="122"/>
      <c r="G16" s="122"/>
      <c r="H16" s="122"/>
      <c r="I16" s="122"/>
      <c r="J16" s="122"/>
      <c r="K16" s="122"/>
      <c r="L16" s="122"/>
      <c r="M16" s="122"/>
      <c r="N16" s="122"/>
      <c r="O16" s="122"/>
    </row>
    <row r="17" spans="1:15" s="51" customFormat="1" ht="41.25" customHeight="1" x14ac:dyDescent="0.35">
      <c r="A17" s="122"/>
      <c r="B17" s="122"/>
      <c r="C17" s="122"/>
      <c r="D17" s="122"/>
      <c r="E17" s="122"/>
      <c r="F17" s="122"/>
      <c r="G17" s="122"/>
      <c r="H17" s="122"/>
      <c r="I17" s="122"/>
      <c r="J17" s="122"/>
      <c r="K17" s="122"/>
      <c r="L17" s="122"/>
      <c r="M17" s="122"/>
      <c r="N17" s="122"/>
      <c r="O17" s="122"/>
    </row>
    <row r="18" spans="1:15" s="51" customFormat="1" ht="41.25" customHeight="1" x14ac:dyDescent="0.35">
      <c r="A18" s="122"/>
      <c r="B18" s="122"/>
      <c r="C18" s="122"/>
      <c r="D18" s="122"/>
      <c r="E18" s="122"/>
      <c r="F18" s="122"/>
      <c r="G18" s="122"/>
      <c r="H18" s="122"/>
      <c r="I18" s="122"/>
      <c r="J18" s="122"/>
      <c r="K18" s="122"/>
      <c r="L18" s="122"/>
      <c r="M18" s="122"/>
      <c r="N18" s="122"/>
      <c r="O18" s="122"/>
    </row>
    <row r="19" spans="1:15" s="51" customFormat="1" ht="41.25" customHeight="1" x14ac:dyDescent="0.35">
      <c r="A19" s="122"/>
      <c r="B19" s="122"/>
      <c r="C19" s="122"/>
      <c r="D19" s="122"/>
      <c r="E19" s="122"/>
      <c r="F19" s="122"/>
      <c r="G19" s="122"/>
      <c r="H19" s="122"/>
      <c r="I19" s="122"/>
      <c r="J19" s="122"/>
      <c r="K19" s="122"/>
      <c r="L19" s="122"/>
      <c r="M19" s="122"/>
      <c r="N19" s="122"/>
      <c r="O19" s="122"/>
    </row>
    <row r="21" spans="1:15" ht="15.75" customHeight="1" x14ac:dyDescent="0.35">
      <c r="B21" s="86" t="s">
        <v>181</v>
      </c>
      <c r="C21" s="86"/>
      <c r="D21" s="86"/>
      <c r="E21" s="86"/>
      <c r="F21" s="86"/>
      <c r="G21" s="86"/>
      <c r="H21" s="86"/>
      <c r="I21" s="86"/>
      <c r="J21" s="86"/>
      <c r="K21" s="86"/>
      <c r="L21" s="86"/>
      <c r="M21" s="86"/>
      <c r="N21" s="86"/>
      <c r="O21" s="86"/>
    </row>
    <row r="23" spans="1:15" x14ac:dyDescent="0.35">
      <c r="D23" s="119" t="s">
        <v>182</v>
      </c>
      <c r="E23" s="119"/>
      <c r="F23" s="119"/>
      <c r="G23" s="119"/>
      <c r="H23" s="119"/>
      <c r="I23" s="119"/>
      <c r="J23" s="119"/>
      <c r="K23" s="119"/>
      <c r="L23" s="119"/>
      <c r="M23" s="119"/>
      <c r="N23" s="119"/>
      <c r="O23" s="119"/>
    </row>
    <row r="24" spans="1:15" x14ac:dyDescent="0.35">
      <c r="B24" s="119" t="s">
        <v>183</v>
      </c>
      <c r="C24" s="120" t="s">
        <v>184</v>
      </c>
      <c r="D24" s="64" t="s">
        <v>185</v>
      </c>
      <c r="E24" s="121" t="s">
        <v>186</v>
      </c>
      <c r="F24" s="64" t="s">
        <v>187</v>
      </c>
      <c r="G24" s="121" t="s">
        <v>186</v>
      </c>
      <c r="H24" s="64" t="s">
        <v>188</v>
      </c>
      <c r="I24" s="121" t="s">
        <v>186</v>
      </c>
      <c r="J24" s="64" t="s">
        <v>189</v>
      </c>
      <c r="K24" s="121" t="s">
        <v>186</v>
      </c>
      <c r="L24" s="64" t="s">
        <v>190</v>
      </c>
      <c r="M24" s="121" t="s">
        <v>186</v>
      </c>
      <c r="N24" s="64" t="s">
        <v>191</v>
      </c>
      <c r="O24" s="121" t="s">
        <v>186</v>
      </c>
    </row>
    <row r="25" spans="1:15" x14ac:dyDescent="0.35">
      <c r="B25" s="119"/>
      <c r="C25" s="120"/>
      <c r="D25" s="43" t="s">
        <v>192</v>
      </c>
      <c r="E25" s="121"/>
      <c r="F25" s="43" t="s">
        <v>192</v>
      </c>
      <c r="G25" s="121"/>
      <c r="H25" s="43" t="s">
        <v>192</v>
      </c>
      <c r="I25" s="121"/>
      <c r="J25" s="43" t="s">
        <v>192</v>
      </c>
      <c r="K25" s="121"/>
      <c r="L25" s="43" t="s">
        <v>192</v>
      </c>
      <c r="M25" s="121"/>
      <c r="N25" s="43" t="s">
        <v>192</v>
      </c>
      <c r="O25" s="121"/>
    </row>
    <row r="26" spans="1:15" x14ac:dyDescent="0.35">
      <c r="B26" s="65" t="s">
        <v>193</v>
      </c>
      <c r="C26" s="66">
        <v>0.5</v>
      </c>
      <c r="D26" s="16"/>
      <c r="E26" s="21"/>
      <c r="F26" s="16" t="s">
        <v>312</v>
      </c>
      <c r="G26" s="21" t="s">
        <v>314</v>
      </c>
      <c r="H26" s="16" t="s">
        <v>310</v>
      </c>
      <c r="I26" s="21" t="s">
        <v>311</v>
      </c>
      <c r="J26" s="16" t="s">
        <v>312</v>
      </c>
      <c r="K26" s="21" t="s">
        <v>314</v>
      </c>
      <c r="L26" s="16" t="s">
        <v>310</v>
      </c>
      <c r="M26" s="21" t="s">
        <v>311</v>
      </c>
      <c r="N26" s="16"/>
      <c r="O26" s="67"/>
    </row>
    <row r="27" spans="1:15" x14ac:dyDescent="0.35">
      <c r="B27" s="65" t="s">
        <v>194</v>
      </c>
      <c r="C27" s="66">
        <v>0.5</v>
      </c>
      <c r="D27" s="16" t="s">
        <v>310</v>
      </c>
      <c r="E27" s="21" t="s">
        <v>311</v>
      </c>
      <c r="F27" s="16" t="s">
        <v>312</v>
      </c>
      <c r="G27" s="21" t="s">
        <v>314</v>
      </c>
      <c r="H27" s="16" t="s">
        <v>310</v>
      </c>
      <c r="I27" s="21" t="s">
        <v>311</v>
      </c>
      <c r="J27" s="16" t="s">
        <v>312</v>
      </c>
      <c r="K27" s="21" t="s">
        <v>314</v>
      </c>
      <c r="L27" s="16" t="s">
        <v>310</v>
      </c>
      <c r="M27" s="21" t="s">
        <v>311</v>
      </c>
      <c r="N27" s="16"/>
      <c r="O27" s="67"/>
    </row>
    <row r="28" spans="1:15" x14ac:dyDescent="0.35">
      <c r="B28" s="65" t="s">
        <v>195</v>
      </c>
      <c r="C28" s="66">
        <v>0.5</v>
      </c>
      <c r="D28" s="16" t="s">
        <v>310</v>
      </c>
      <c r="E28" s="21" t="s">
        <v>311</v>
      </c>
      <c r="F28" s="16" t="s">
        <v>312</v>
      </c>
      <c r="G28" s="21" t="s">
        <v>314</v>
      </c>
      <c r="H28" s="16" t="s">
        <v>310</v>
      </c>
      <c r="I28" s="21" t="s">
        <v>311</v>
      </c>
      <c r="J28" s="16" t="s">
        <v>312</v>
      </c>
      <c r="K28" s="21" t="s">
        <v>314</v>
      </c>
      <c r="L28" s="16" t="s">
        <v>310</v>
      </c>
      <c r="M28" s="21" t="s">
        <v>311</v>
      </c>
      <c r="N28" s="16"/>
      <c r="O28" s="67"/>
    </row>
    <row r="29" spans="1:15" x14ac:dyDescent="0.35">
      <c r="B29" s="65" t="s">
        <v>196</v>
      </c>
      <c r="C29" s="66">
        <v>0.5</v>
      </c>
      <c r="D29" s="16" t="s">
        <v>310</v>
      </c>
      <c r="E29" s="21" t="s">
        <v>311</v>
      </c>
      <c r="F29" s="16" t="s">
        <v>312</v>
      </c>
      <c r="G29" s="21" t="s">
        <v>314</v>
      </c>
      <c r="H29" s="16" t="s">
        <v>310</v>
      </c>
      <c r="I29" s="21" t="s">
        <v>311</v>
      </c>
      <c r="J29" s="16" t="s">
        <v>312</v>
      </c>
      <c r="K29" s="21" t="s">
        <v>314</v>
      </c>
      <c r="L29" s="16" t="s">
        <v>310</v>
      </c>
      <c r="M29" s="21" t="s">
        <v>311</v>
      </c>
      <c r="N29" s="16"/>
      <c r="O29" s="67"/>
    </row>
    <row r="30" spans="1:15" x14ac:dyDescent="0.35">
      <c r="B30" s="65" t="s">
        <v>197</v>
      </c>
      <c r="C30" s="66">
        <v>0.5</v>
      </c>
      <c r="D30" s="16" t="s">
        <v>310</v>
      </c>
      <c r="E30" s="21" t="s">
        <v>311</v>
      </c>
      <c r="F30" s="16" t="s">
        <v>313</v>
      </c>
      <c r="G30" s="21" t="s">
        <v>314</v>
      </c>
      <c r="H30" s="16" t="s">
        <v>310</v>
      </c>
      <c r="I30" s="21" t="s">
        <v>311</v>
      </c>
      <c r="J30" s="16" t="s">
        <v>313</v>
      </c>
      <c r="K30" s="21" t="s">
        <v>314</v>
      </c>
      <c r="L30" s="16" t="s">
        <v>310</v>
      </c>
      <c r="M30" s="21" t="s">
        <v>311</v>
      </c>
      <c r="N30" s="16"/>
      <c r="O30" s="67"/>
    </row>
    <row r="31" spans="1:15" x14ac:dyDescent="0.35">
      <c r="B31" s="65" t="s">
        <v>198</v>
      </c>
      <c r="C31" s="66">
        <v>0.5</v>
      </c>
      <c r="D31" s="16" t="s">
        <v>310</v>
      </c>
      <c r="E31" s="21" t="s">
        <v>311</v>
      </c>
      <c r="F31" s="16" t="s">
        <v>313</v>
      </c>
      <c r="G31" s="21" t="s">
        <v>314</v>
      </c>
      <c r="H31" s="16" t="s">
        <v>310</v>
      </c>
      <c r="I31" s="21" t="s">
        <v>311</v>
      </c>
      <c r="J31" s="16" t="s">
        <v>313</v>
      </c>
      <c r="K31" s="21" t="s">
        <v>314</v>
      </c>
      <c r="L31" s="16" t="s">
        <v>310</v>
      </c>
      <c r="M31" s="21" t="s">
        <v>311</v>
      </c>
      <c r="N31" s="16"/>
      <c r="O31" s="67"/>
    </row>
    <row r="32" spans="1:15" x14ac:dyDescent="0.35">
      <c r="B32" s="65" t="s">
        <v>199</v>
      </c>
      <c r="C32" s="66">
        <v>0.5</v>
      </c>
      <c r="D32" s="16" t="s">
        <v>310</v>
      </c>
      <c r="E32" s="21" t="s">
        <v>311</v>
      </c>
      <c r="F32" s="16" t="s">
        <v>313</v>
      </c>
      <c r="G32" s="21" t="s">
        <v>314</v>
      </c>
      <c r="H32" s="16" t="s">
        <v>310</v>
      </c>
      <c r="I32" s="21" t="s">
        <v>311</v>
      </c>
      <c r="J32" s="16" t="s">
        <v>313</v>
      </c>
      <c r="K32" s="21" t="s">
        <v>314</v>
      </c>
      <c r="L32" s="16" t="s">
        <v>310</v>
      </c>
      <c r="M32" s="21" t="s">
        <v>311</v>
      </c>
      <c r="N32" s="16"/>
      <c r="O32" s="67"/>
    </row>
    <row r="33" spans="2:15" x14ac:dyDescent="0.35">
      <c r="B33" s="65" t="s">
        <v>200</v>
      </c>
      <c r="C33" s="66">
        <v>0.5</v>
      </c>
      <c r="D33" s="16" t="s">
        <v>310</v>
      </c>
      <c r="E33" s="21" t="s">
        <v>311</v>
      </c>
      <c r="F33" s="16" t="s">
        <v>313</v>
      </c>
      <c r="G33" s="21" t="s">
        <v>314</v>
      </c>
      <c r="H33" s="16" t="s">
        <v>310</v>
      </c>
      <c r="I33" s="21" t="s">
        <v>311</v>
      </c>
      <c r="J33" s="16" t="s">
        <v>313</v>
      </c>
      <c r="K33" s="21" t="s">
        <v>314</v>
      </c>
      <c r="L33" s="16" t="s">
        <v>310</v>
      </c>
      <c r="M33" s="21" t="s">
        <v>311</v>
      </c>
      <c r="N33" s="16"/>
      <c r="O33" s="67"/>
    </row>
    <row r="34" spans="2:15" x14ac:dyDescent="0.35">
      <c r="B34" s="65" t="s">
        <v>201</v>
      </c>
      <c r="C34" s="66">
        <v>0.5</v>
      </c>
      <c r="D34" s="16"/>
      <c r="E34" s="67"/>
      <c r="F34" s="49"/>
      <c r="G34" s="67"/>
      <c r="H34" s="49"/>
      <c r="I34" s="67"/>
      <c r="J34" s="49"/>
      <c r="K34" s="67"/>
      <c r="L34" s="49"/>
      <c r="M34" s="67"/>
      <c r="N34" s="49"/>
      <c r="O34" s="67"/>
    </row>
    <row r="35" spans="2:15" x14ac:dyDescent="0.35">
      <c r="B35" s="65" t="s">
        <v>202</v>
      </c>
      <c r="C35" s="66">
        <v>0.5</v>
      </c>
      <c r="D35" s="16"/>
      <c r="E35" s="67"/>
      <c r="F35" s="49"/>
      <c r="G35" s="67"/>
      <c r="H35" s="49"/>
      <c r="I35" s="67"/>
      <c r="J35" s="49"/>
      <c r="K35" s="67"/>
      <c r="L35" s="49"/>
      <c r="M35" s="67"/>
      <c r="N35" s="49"/>
      <c r="O35" s="67"/>
    </row>
    <row r="36" spans="2:15" x14ac:dyDescent="0.35">
      <c r="B36" s="65"/>
      <c r="C36" s="66"/>
      <c r="D36" s="49"/>
      <c r="E36" s="67"/>
      <c r="F36" s="49"/>
      <c r="G36" s="67"/>
      <c r="H36" s="49"/>
      <c r="I36" s="67"/>
      <c r="J36" s="49"/>
      <c r="K36" s="67"/>
      <c r="L36" s="49"/>
      <c r="M36" s="67"/>
      <c r="N36" s="49"/>
      <c r="O36" s="67"/>
    </row>
    <row r="37" spans="2:15" x14ac:dyDescent="0.35">
      <c r="B37" s="113"/>
      <c r="C37" s="113"/>
      <c r="D37" s="43" t="s">
        <v>192</v>
      </c>
      <c r="E37" s="68" t="s">
        <v>186</v>
      </c>
      <c r="F37" s="43" t="s">
        <v>192</v>
      </c>
      <c r="G37" s="68" t="s">
        <v>186</v>
      </c>
      <c r="H37" s="43" t="s">
        <v>192</v>
      </c>
      <c r="I37" s="68" t="s">
        <v>186</v>
      </c>
      <c r="J37" s="43" t="s">
        <v>192</v>
      </c>
      <c r="K37" s="68" t="s">
        <v>186</v>
      </c>
      <c r="L37" s="43" t="s">
        <v>192</v>
      </c>
      <c r="M37" s="68" t="s">
        <v>186</v>
      </c>
      <c r="N37" s="43" t="s">
        <v>192</v>
      </c>
      <c r="O37" s="68" t="s">
        <v>186</v>
      </c>
    </row>
    <row r="38" spans="2:15" x14ac:dyDescent="0.35">
      <c r="B38" s="65" t="s">
        <v>203</v>
      </c>
      <c r="C38" s="66">
        <v>0.5</v>
      </c>
      <c r="D38" s="16"/>
      <c r="E38" s="21"/>
      <c r="F38" s="16"/>
      <c r="G38" s="21"/>
      <c r="H38" s="16"/>
      <c r="I38" s="21"/>
      <c r="J38" s="16"/>
      <c r="K38" s="21"/>
      <c r="L38" s="16"/>
      <c r="M38" s="21"/>
      <c r="N38" s="16"/>
      <c r="O38" s="67"/>
    </row>
    <row r="39" spans="2:15" x14ac:dyDescent="0.35">
      <c r="B39" s="65" t="s">
        <v>204</v>
      </c>
      <c r="C39" s="66">
        <v>0.5</v>
      </c>
      <c r="D39" s="16"/>
      <c r="E39" s="21"/>
      <c r="F39" s="16"/>
      <c r="G39" s="21"/>
      <c r="H39" s="16"/>
      <c r="I39" s="21"/>
      <c r="J39" s="16"/>
      <c r="K39" s="21"/>
      <c r="L39" s="16"/>
      <c r="M39" s="21"/>
      <c r="N39" s="18"/>
      <c r="O39" s="67"/>
    </row>
    <row r="40" spans="2:15" x14ac:dyDescent="0.35">
      <c r="B40" s="65" t="s">
        <v>205</v>
      </c>
      <c r="C40" s="66">
        <v>0.5</v>
      </c>
      <c r="D40" s="16" t="s">
        <v>310</v>
      </c>
      <c r="E40" s="21" t="s">
        <v>311</v>
      </c>
      <c r="F40" s="16" t="s">
        <v>315</v>
      </c>
      <c r="G40" s="21" t="s">
        <v>314</v>
      </c>
      <c r="H40" s="16" t="s">
        <v>310</v>
      </c>
      <c r="I40" s="21" t="s">
        <v>311</v>
      </c>
      <c r="J40" s="16" t="s">
        <v>315</v>
      </c>
      <c r="K40" s="21" t="s">
        <v>314</v>
      </c>
      <c r="L40" s="16" t="s">
        <v>310</v>
      </c>
      <c r="M40" s="21" t="s">
        <v>311</v>
      </c>
      <c r="N40" s="16"/>
      <c r="O40" s="67"/>
    </row>
    <row r="41" spans="2:15" x14ac:dyDescent="0.35">
      <c r="B41" s="65" t="s">
        <v>206</v>
      </c>
      <c r="C41" s="66">
        <v>0.5</v>
      </c>
      <c r="D41" s="16" t="s">
        <v>310</v>
      </c>
      <c r="E41" s="21" t="s">
        <v>311</v>
      </c>
      <c r="F41" s="16" t="s">
        <v>315</v>
      </c>
      <c r="G41" s="21" t="s">
        <v>314</v>
      </c>
      <c r="H41" s="16" t="s">
        <v>310</v>
      </c>
      <c r="I41" s="21" t="s">
        <v>311</v>
      </c>
      <c r="J41" s="16" t="s">
        <v>315</v>
      </c>
      <c r="K41" s="21" t="s">
        <v>314</v>
      </c>
      <c r="L41" s="16" t="s">
        <v>310</v>
      </c>
      <c r="M41" s="21" t="s">
        <v>311</v>
      </c>
      <c r="N41" s="16"/>
      <c r="O41" s="67"/>
    </row>
    <row r="42" spans="2:15" x14ac:dyDescent="0.35">
      <c r="B42" s="65" t="s">
        <v>207</v>
      </c>
      <c r="C42" s="66">
        <v>0.5</v>
      </c>
      <c r="D42" s="16" t="s">
        <v>310</v>
      </c>
      <c r="E42" s="21" t="s">
        <v>311</v>
      </c>
      <c r="F42" s="16" t="s">
        <v>315</v>
      </c>
      <c r="G42" s="21" t="s">
        <v>314</v>
      </c>
      <c r="H42" s="16" t="s">
        <v>310</v>
      </c>
      <c r="I42" s="21" t="s">
        <v>311</v>
      </c>
      <c r="J42" s="16" t="s">
        <v>315</v>
      </c>
      <c r="K42" s="21" t="s">
        <v>314</v>
      </c>
      <c r="L42" s="16" t="s">
        <v>310</v>
      </c>
      <c r="M42" s="21" t="s">
        <v>311</v>
      </c>
      <c r="N42" s="16"/>
      <c r="O42" s="67"/>
    </row>
    <row r="43" spans="2:15" x14ac:dyDescent="0.35">
      <c r="B43" s="65" t="s">
        <v>208</v>
      </c>
      <c r="C43" s="66">
        <v>0.5</v>
      </c>
      <c r="D43" s="16" t="s">
        <v>310</v>
      </c>
      <c r="E43" s="21" t="s">
        <v>311</v>
      </c>
      <c r="F43" s="16" t="s">
        <v>315</v>
      </c>
      <c r="G43" s="21" t="s">
        <v>314</v>
      </c>
      <c r="H43" s="16" t="s">
        <v>310</v>
      </c>
      <c r="I43" s="21" t="s">
        <v>311</v>
      </c>
      <c r="J43" s="16" t="s">
        <v>315</v>
      </c>
      <c r="K43" s="21" t="s">
        <v>314</v>
      </c>
      <c r="L43" s="16" t="s">
        <v>310</v>
      </c>
      <c r="M43" s="21" t="s">
        <v>311</v>
      </c>
      <c r="N43" s="16"/>
      <c r="O43" s="67"/>
    </row>
    <row r="44" spans="2:15" x14ac:dyDescent="0.35">
      <c r="B44" s="65" t="s">
        <v>209</v>
      </c>
      <c r="C44" s="66">
        <v>0.5</v>
      </c>
      <c r="D44" s="16" t="s">
        <v>310</v>
      </c>
      <c r="E44" s="21" t="s">
        <v>311</v>
      </c>
      <c r="F44" s="16" t="s">
        <v>316</v>
      </c>
      <c r="G44" s="21" t="s">
        <v>314</v>
      </c>
      <c r="H44" s="16" t="s">
        <v>310</v>
      </c>
      <c r="I44" s="21" t="s">
        <v>311</v>
      </c>
      <c r="J44" s="16" t="s">
        <v>316</v>
      </c>
      <c r="K44" s="21" t="s">
        <v>314</v>
      </c>
      <c r="L44" s="16" t="s">
        <v>319</v>
      </c>
      <c r="M44" s="21" t="s">
        <v>320</v>
      </c>
      <c r="N44" s="18"/>
      <c r="O44" s="67"/>
    </row>
    <row r="45" spans="2:15" x14ac:dyDescent="0.35">
      <c r="B45" s="65" t="s">
        <v>210</v>
      </c>
      <c r="C45" s="66">
        <v>0.5</v>
      </c>
      <c r="D45" s="16" t="s">
        <v>310</v>
      </c>
      <c r="E45" s="21" t="s">
        <v>311</v>
      </c>
      <c r="F45" s="16" t="s">
        <v>316</v>
      </c>
      <c r="G45" s="21" t="s">
        <v>314</v>
      </c>
      <c r="H45" s="16" t="s">
        <v>310</v>
      </c>
      <c r="I45" s="21" t="s">
        <v>311</v>
      </c>
      <c r="J45" s="16" t="s">
        <v>316</v>
      </c>
      <c r="K45" s="21" t="s">
        <v>314</v>
      </c>
      <c r="L45" s="16" t="s">
        <v>319</v>
      </c>
      <c r="M45" s="21" t="s">
        <v>320</v>
      </c>
      <c r="N45" s="16"/>
      <c r="O45" s="67"/>
    </row>
    <row r="46" spans="2:15" x14ac:dyDescent="0.35">
      <c r="B46" s="65" t="s">
        <v>211</v>
      </c>
      <c r="C46" s="66">
        <v>0.5</v>
      </c>
      <c r="D46" s="16" t="s">
        <v>310</v>
      </c>
      <c r="E46" s="21" t="s">
        <v>311</v>
      </c>
      <c r="F46" s="16" t="s">
        <v>316</v>
      </c>
      <c r="G46" s="21" t="s">
        <v>314</v>
      </c>
      <c r="H46" s="16" t="s">
        <v>317</v>
      </c>
      <c r="I46" s="21" t="s">
        <v>318</v>
      </c>
      <c r="J46" s="16" t="s">
        <v>316</v>
      </c>
      <c r="K46" s="21" t="s">
        <v>314</v>
      </c>
      <c r="L46" s="16" t="s">
        <v>319</v>
      </c>
      <c r="M46" s="21" t="s">
        <v>320</v>
      </c>
      <c r="N46" s="16"/>
      <c r="O46" s="67"/>
    </row>
    <row r="47" spans="2:15" x14ac:dyDescent="0.35">
      <c r="B47" s="65" t="s">
        <v>212</v>
      </c>
      <c r="C47" s="66">
        <v>0.5</v>
      </c>
      <c r="D47" s="16" t="s">
        <v>310</v>
      </c>
      <c r="E47" s="21" t="s">
        <v>311</v>
      </c>
      <c r="F47" s="16" t="s">
        <v>316</v>
      </c>
      <c r="G47" s="21" t="s">
        <v>314</v>
      </c>
      <c r="H47" s="16" t="s">
        <v>317</v>
      </c>
      <c r="I47" s="21" t="s">
        <v>318</v>
      </c>
      <c r="J47" s="16" t="s">
        <v>316</v>
      </c>
      <c r="K47" s="21" t="s">
        <v>314</v>
      </c>
      <c r="L47" s="16" t="s">
        <v>319</v>
      </c>
      <c r="M47" s="21" t="s">
        <v>320</v>
      </c>
      <c r="N47" s="16"/>
      <c r="O47" s="67"/>
    </row>
    <row r="48" spans="2:15" x14ac:dyDescent="0.35">
      <c r="B48" s="65"/>
      <c r="C48" s="66"/>
      <c r="D48" s="49"/>
      <c r="E48" s="67"/>
      <c r="F48" s="49"/>
      <c r="G48" s="67"/>
      <c r="H48" s="49"/>
      <c r="I48" s="67"/>
      <c r="J48" s="49"/>
      <c r="K48" s="67"/>
      <c r="L48" s="49"/>
      <c r="M48" s="67"/>
      <c r="N48" s="49"/>
      <c r="O48" s="67"/>
    </row>
    <row r="49" spans="1:15" s="44" customFormat="1" x14ac:dyDescent="0.35">
      <c r="B49" s="113"/>
      <c r="C49" s="113"/>
      <c r="D49" s="43" t="s">
        <v>192</v>
      </c>
      <c r="E49" s="68" t="s">
        <v>186</v>
      </c>
      <c r="F49" s="43" t="s">
        <v>192</v>
      </c>
      <c r="G49" s="68" t="s">
        <v>186</v>
      </c>
      <c r="H49" s="43" t="s">
        <v>192</v>
      </c>
      <c r="I49" s="68" t="s">
        <v>186</v>
      </c>
      <c r="J49" s="43" t="s">
        <v>192</v>
      </c>
      <c r="K49" s="68" t="s">
        <v>186</v>
      </c>
      <c r="L49" s="43" t="s">
        <v>192</v>
      </c>
      <c r="M49" s="68" t="s">
        <v>186</v>
      </c>
      <c r="N49" s="43" t="s">
        <v>192</v>
      </c>
      <c r="O49" s="68" t="s">
        <v>186</v>
      </c>
    </row>
    <row r="50" spans="1:15" x14ac:dyDescent="0.35">
      <c r="B50" s="65" t="s">
        <v>213</v>
      </c>
      <c r="C50" s="66">
        <v>0.5</v>
      </c>
      <c r="D50" s="16"/>
      <c r="E50" s="21"/>
      <c r="F50" s="16"/>
      <c r="G50" s="21"/>
      <c r="H50" s="16"/>
      <c r="I50" s="21"/>
      <c r="J50" s="16"/>
      <c r="K50" s="21"/>
      <c r="L50" s="16"/>
      <c r="M50" s="21"/>
      <c r="N50" s="16"/>
      <c r="O50" s="67"/>
    </row>
    <row r="51" spans="1:15" x14ac:dyDescent="0.35">
      <c r="B51" s="65" t="s">
        <v>214</v>
      </c>
      <c r="C51" s="66">
        <v>0.5</v>
      </c>
      <c r="D51" s="16"/>
      <c r="E51" s="21"/>
      <c r="F51" s="16"/>
      <c r="G51" s="21"/>
      <c r="H51" s="16"/>
      <c r="I51" s="21"/>
      <c r="J51" s="16"/>
      <c r="K51" s="21"/>
      <c r="L51" s="16"/>
      <c r="M51" s="21"/>
      <c r="N51" s="16"/>
      <c r="O51" s="67"/>
    </row>
    <row r="52" spans="1:15" x14ac:dyDescent="0.35">
      <c r="B52" s="65" t="s">
        <v>215</v>
      </c>
      <c r="C52" s="66">
        <v>0.5</v>
      </c>
      <c r="D52" s="16"/>
      <c r="E52" s="21"/>
      <c r="F52" s="16"/>
      <c r="G52" s="21"/>
      <c r="H52" s="16"/>
      <c r="I52" s="21"/>
      <c r="J52" s="16"/>
      <c r="K52" s="21"/>
      <c r="L52" s="16"/>
      <c r="M52" s="21"/>
      <c r="N52" s="16"/>
      <c r="O52" s="67"/>
    </row>
    <row r="53" spans="1:15" x14ac:dyDescent="0.35">
      <c r="B53" s="65" t="s">
        <v>216</v>
      </c>
      <c r="C53" s="66">
        <v>0.5</v>
      </c>
      <c r="D53" s="16"/>
      <c r="E53" s="21"/>
      <c r="F53" s="16"/>
      <c r="G53" s="21"/>
      <c r="H53" s="16"/>
      <c r="I53" s="21"/>
      <c r="J53" s="16"/>
      <c r="K53" s="21"/>
      <c r="L53" s="16"/>
      <c r="M53" s="21"/>
      <c r="N53" s="16"/>
      <c r="O53" s="67"/>
    </row>
    <row r="54" spans="1:15" x14ac:dyDescent="0.35">
      <c r="B54" s="65" t="s">
        <v>217</v>
      </c>
      <c r="C54" s="66">
        <v>0.5</v>
      </c>
      <c r="D54" s="16"/>
      <c r="E54" s="21"/>
      <c r="F54" s="16"/>
      <c r="G54" s="21"/>
      <c r="H54" s="16"/>
      <c r="I54" s="21"/>
      <c r="J54" s="16"/>
      <c r="K54" s="21"/>
      <c r="L54" s="16"/>
      <c r="M54" s="21"/>
      <c r="N54" s="16"/>
      <c r="O54" s="67"/>
    </row>
    <row r="55" spans="1:15" x14ac:dyDescent="0.35">
      <c r="B55" s="65" t="s">
        <v>218</v>
      </c>
      <c r="C55" s="66">
        <v>0.5</v>
      </c>
      <c r="D55" s="16"/>
      <c r="E55" s="21"/>
      <c r="F55" s="16"/>
      <c r="G55" s="21"/>
      <c r="H55" s="16"/>
      <c r="I55" s="21"/>
      <c r="J55" s="16"/>
      <c r="K55" s="21"/>
      <c r="L55" s="16"/>
      <c r="M55" s="21"/>
      <c r="N55" s="16"/>
      <c r="O55" s="67"/>
    </row>
    <row r="56" spans="1:15" x14ac:dyDescent="0.35">
      <c r="B56" s="69" t="s">
        <v>219</v>
      </c>
      <c r="C56" s="70">
        <v>0.5</v>
      </c>
      <c r="D56" s="18"/>
      <c r="E56" s="22"/>
      <c r="F56" s="18"/>
      <c r="G56" s="22"/>
      <c r="H56" s="18"/>
      <c r="I56" s="22"/>
      <c r="J56" s="18"/>
      <c r="K56" s="22"/>
      <c r="L56" s="18"/>
      <c r="M56" s="22"/>
      <c r="N56" s="18"/>
      <c r="O56" s="71"/>
    </row>
    <row r="57" spans="1:15" x14ac:dyDescent="0.35">
      <c r="B57" s="69" t="s">
        <v>220</v>
      </c>
      <c r="C57" s="70">
        <v>0.5</v>
      </c>
      <c r="D57" s="18"/>
      <c r="E57" s="22"/>
      <c r="F57" s="18"/>
      <c r="G57" s="22"/>
      <c r="H57" s="18"/>
      <c r="I57" s="22"/>
      <c r="J57" s="18"/>
      <c r="K57" s="22"/>
      <c r="L57" s="18"/>
      <c r="M57" s="22"/>
      <c r="N57" s="5"/>
      <c r="O57" s="71"/>
    </row>
    <row r="58" spans="1:15" x14ac:dyDescent="0.35">
      <c r="A58" s="118" t="s">
        <v>221</v>
      </c>
      <c r="B58" s="118"/>
      <c r="C58" s="118"/>
      <c r="D58" s="116" t="s">
        <v>222</v>
      </c>
      <c r="E58" s="116"/>
      <c r="F58" s="116" t="s">
        <v>223</v>
      </c>
      <c r="G58" s="116"/>
      <c r="H58" s="116" t="s">
        <v>224</v>
      </c>
      <c r="I58" s="116"/>
      <c r="J58" s="116" t="s">
        <v>225</v>
      </c>
      <c r="K58" s="116"/>
      <c r="L58" s="116" t="s">
        <v>226</v>
      </c>
      <c r="M58" s="116"/>
      <c r="N58" s="117" t="s">
        <v>191</v>
      </c>
      <c r="O58" s="117"/>
    </row>
    <row r="59" spans="1:15" x14ac:dyDescent="0.35">
      <c r="A59" s="118"/>
      <c r="B59" s="118"/>
      <c r="C59" s="118"/>
      <c r="D59" s="73" t="s">
        <v>227</v>
      </c>
      <c r="E59" s="74">
        <f>(SUMIF(E26:E57,"EN",$C26:$C57)+SUMIF(E26:E57,"OR",$C26:$C57)+SUMIF(E26:E57,"AA",$C26:$C57)+SUMIF(E26:E57,"AE",$C26:$C57)+ SUMIF(E26:E57,"AG",$C26:$C57)+SUMIF(E26:E57,"CA",C26:C57))</f>
        <v>7.5</v>
      </c>
      <c r="F59" s="73" t="s">
        <v>227</v>
      </c>
      <c r="G59" s="74">
        <f>(SUMIF(G26:G57,"EN",$C26:$C57)+SUMIF(G26:G57,"OR",$C26:$C57)+SUMIF(G26:G57,"AA",$C26:$C57)+SUMIF(G26:G57,"AE",$C26:$C57)+ SUMIF(G26:G57,"AG",$C26:$C57)+SUMIF(G26:G57,"CA",$C26:$C57))</f>
        <v>8</v>
      </c>
      <c r="H59" s="73" t="s">
        <v>227</v>
      </c>
      <c r="I59" s="74">
        <f>(SUMIF(I26:I57,"EN",$C26:$C57)+SUMIF(I26:I57,"OR",$C26:$C57)+SUMIF(I26:I57,"AA",$C26:$C57)+SUMIF(I26:I57,"AE",$C26:$C57)+ SUMIF(I26:I57,"AG",$C26:$C57)+SUMIF(I26:I57,"CA",$C26:$C57))</f>
        <v>8</v>
      </c>
      <c r="J59" s="73" t="s">
        <v>227</v>
      </c>
      <c r="K59" s="74">
        <f>(SUMIF(K26:K57,"EN",$C26:$C57)+SUMIF(K26:K57,"OR",$C26:$C57)+SUMIF(K26:K57,"AA",$C26:$C57)+SUMIF(K26:K57,"AE",$C26:$C57)+ SUMIF(K26:K57,"AG",$C26:$C57)+SUMIF(K26:K57,"CA",$C26:$C57))</f>
        <v>8</v>
      </c>
      <c r="L59" s="73" t="s">
        <v>227</v>
      </c>
      <c r="M59" s="74">
        <f>(SUMIF(M26:M57,"EN",$C26:$C57)+SUMIF(M26:M57,"OR",$C26:$C57)+SUMIF(M26:M57,"AA",$C26:$C57)+SUMIF(M26:M57,"AE",$C26:$C57)+ SUMIF(M26:M57,"AG",$C26:$C57)+SUMIF(M26:M57,"CA",$C26:$C57))</f>
        <v>8</v>
      </c>
      <c r="N59" s="73" t="s">
        <v>227</v>
      </c>
      <c r="O59" s="74">
        <f>(SUMIF(O26:O57,"EN",$C26:$C57)+SUMIF(O26:O57,"OR",$C26:$C57)+SUMIF(O26:O57,"AA",$C26:$C57)+SUMIF(O26:O57,"AE",$C26:$C57)+ SUMIF(O26:O57,"AG",$C26:$C57)+SUMIF(O26:O57,"CA",$C26:$C57))</f>
        <v>0</v>
      </c>
    </row>
    <row r="60" spans="1:15" x14ac:dyDescent="0.35">
      <c r="B60" s="75"/>
    </row>
    <row r="61" spans="1:15" x14ac:dyDescent="0.35">
      <c r="B61" s="75"/>
    </row>
    <row r="62" spans="1:15" x14ac:dyDescent="0.35">
      <c r="A62" s="86" t="s">
        <v>228</v>
      </c>
      <c r="B62" s="86"/>
      <c r="C62" s="86"/>
      <c r="D62" s="86"/>
      <c r="E62" s="86"/>
      <c r="F62" s="86"/>
    </row>
    <row r="63" spans="1:15" x14ac:dyDescent="0.35">
      <c r="F63" s="115" t="s">
        <v>229</v>
      </c>
      <c r="G63" s="115"/>
      <c r="H63" s="115" t="s">
        <v>230</v>
      </c>
      <c r="I63" s="115"/>
    </row>
    <row r="64" spans="1:15" x14ac:dyDescent="0.35">
      <c r="A64" s="107" t="s">
        <v>231</v>
      </c>
      <c r="B64" s="107"/>
      <c r="C64" s="107"/>
      <c r="D64" s="107"/>
      <c r="E64" s="107"/>
      <c r="F64" s="113">
        <f>ENSINO!B43</f>
        <v>16</v>
      </c>
      <c r="G64" s="113"/>
      <c r="H64" s="114">
        <f>SUMIF($E$26:$E$57,"EN",$C$26:$C$57)+SUMIF($G$26:$G$57,"EN",$C$26:$C$57)+SUMIF($I$26:$I$57,"EN",$C$26:$C$57)+SUMIF($K$26:$K$57,"EN",$C$26:$C$57)+SUMIF($M$26:$M$57,"EN",$C$26:$C$57)+SUMIF($O$26:$O$57,"EN",$C$26:$C$57)</f>
        <v>16</v>
      </c>
      <c r="I64" s="114"/>
      <c r="J64" s="76" t="str">
        <f>IF(H64&lt;=2*F64,"OK","ERRO!!!")</f>
        <v>OK</v>
      </c>
      <c r="K64" s="77" t="s">
        <v>292</v>
      </c>
    </row>
    <row r="65" spans="1:11" x14ac:dyDescent="0.35">
      <c r="A65" s="107" t="s">
        <v>232</v>
      </c>
      <c r="B65" s="107"/>
      <c r="C65" s="107"/>
      <c r="D65" s="107"/>
      <c r="E65" s="107"/>
      <c r="F65" s="113">
        <f>ORIENTAÇÃO!B57</f>
        <v>2</v>
      </c>
      <c r="G65" s="113"/>
      <c r="H65" s="114">
        <f>SUMIF($E$26:$E$57,"OR",$C$26:$C$57)+SUMIF($G$26:$G$57,"OR",$C$26:$C$57)+SUMIF($I$26:$I$57,"OR",$C$26:$C$57)+SUMIF($K$26:$K$57,"OR",$C$26:$C$57)+SUMIF($M$26:$M$57,"OR",$C$26:$C$57)+SUMIF($O$26:$O$57,"OR",$C$26:$C$57)</f>
        <v>2</v>
      </c>
      <c r="I65" s="114"/>
      <c r="J65" s="76" t="str">
        <f t="shared" ref="J65:J70" si="0">IF(F65=H65,"OK","ERRO!!!")</f>
        <v>OK</v>
      </c>
      <c r="K65" s="77" t="s">
        <v>293</v>
      </c>
    </row>
    <row r="66" spans="1:11" x14ac:dyDescent="0.35">
      <c r="A66" s="107" t="s">
        <v>233</v>
      </c>
      <c r="B66" s="107"/>
      <c r="C66" s="107"/>
      <c r="D66" s="107"/>
      <c r="E66" s="107"/>
      <c r="F66" s="113">
        <f>'PROD PESQ E ATIV ACAD'!B30</f>
        <v>1</v>
      </c>
      <c r="G66" s="113"/>
      <c r="H66" s="114">
        <f>SUMIF($E$26:$E$57,"AA",$C$26:$C$57)+SUMIF($G$26:$G$57,"AA",$C$26:$C$57)+SUMIF($I$26:$I$57,"AA",$C$26:$C$57)+SUMIF($K$26:$K$57,"AA",$C$26:$C$57)+SUMIF($M$26:$M$57,"AA",$C$26:$C$57)+SUMIF($O$26:$O$57,"AA",$C$26:$C$57)</f>
        <v>0</v>
      </c>
      <c r="I66" s="114"/>
      <c r="J66" s="76" t="str">
        <f t="shared" si="0"/>
        <v>ERRO!!!</v>
      </c>
      <c r="K66" s="77" t="s">
        <v>294</v>
      </c>
    </row>
    <row r="67" spans="1:11" x14ac:dyDescent="0.35">
      <c r="A67" s="107" t="s">
        <v>234</v>
      </c>
      <c r="B67" s="107"/>
      <c r="C67" s="107"/>
      <c r="D67" s="107"/>
      <c r="E67" s="107"/>
      <c r="F67" s="113">
        <f>'PROD ATIV EXT'!B32</f>
        <v>1</v>
      </c>
      <c r="G67" s="113"/>
      <c r="H67" s="114">
        <f>SUMIF($E$26:$E$57,"AE",$C$26:$C$57)+SUMIF($G$26:$G$57,"AE",$C$26:$C$57)+SUMIF($I$26:$I$57,"AE",$C$26:$C$57)+SUMIF($K$26:$K$57,"AE",$C$26:$C$57)+SUMIF($M$26:$M$57,"AE",$C$26:$C$57)+SUMIF($O$26:$O$57,"AE",$C$26:$C$57)</f>
        <v>0</v>
      </c>
      <c r="I67" s="114"/>
      <c r="J67" s="76" t="str">
        <f t="shared" si="0"/>
        <v>ERRO!!!</v>
      </c>
      <c r="K67" s="77" t="s">
        <v>295</v>
      </c>
    </row>
    <row r="68" spans="1:11" x14ac:dyDescent="0.35">
      <c r="A68" s="107" t="s">
        <v>235</v>
      </c>
      <c r="B68" s="107"/>
      <c r="C68" s="107"/>
      <c r="D68" s="107"/>
      <c r="E68" s="107"/>
      <c r="F68" s="113">
        <f>'ATIV GESTÃO'!B59</f>
        <v>25</v>
      </c>
      <c r="G68" s="113"/>
      <c r="H68" s="114">
        <f>SUMIF($E$26:$E$57,"AG",$C$26:$C$57)+SUMIF($G$26:$G$57,"AG",$C$26:$C$57)+SUMIF($I$26:$I$57,"AG",$C$26:$C$57)+SUMIF($K$26:$K$57,"AG",$C$26:$C$57)+SUMIF($M$26:$M$57,"AG",$C$26:$C$57)+SUMIF($O$26:$O$57,"AG",$C$26:$C$57)</f>
        <v>20.5</v>
      </c>
      <c r="I68" s="114"/>
      <c r="J68" s="76" t="str">
        <f t="shared" si="0"/>
        <v>ERRO!!!</v>
      </c>
      <c r="K68" s="77" t="s">
        <v>296</v>
      </c>
    </row>
    <row r="69" spans="1:11" x14ac:dyDescent="0.35">
      <c r="A69" s="107" t="s">
        <v>236</v>
      </c>
      <c r="B69" s="107"/>
      <c r="C69" s="107"/>
      <c r="D69" s="107"/>
      <c r="E69" s="107"/>
      <c r="F69" s="108">
        <f>CAPACIT!B31</f>
        <v>1</v>
      </c>
      <c r="G69" s="108"/>
      <c r="H69" s="109">
        <f>SUMIF($E$26:$E$57,"CA",$C$26:$C$57)+SUMIF($G$26:$G$57,"CA",$C$26:$C$57)+SUMIF($I$26:$I$57,"CA",$C$26:$C$57)+SUMIF($K$26:$K$57,"CA",$C$26:$C$57)+SUMIF($M$26:$M$57,"CA",$C$26:$C$57)+SUMIF($O$26:$O$57,"CA",$C$26:$C$57)</f>
        <v>1</v>
      </c>
      <c r="I69" s="109"/>
      <c r="J69" s="76" t="str">
        <f t="shared" si="0"/>
        <v>OK</v>
      </c>
      <c r="K69" s="77" t="s">
        <v>297</v>
      </c>
    </row>
    <row r="70" spans="1:11" x14ac:dyDescent="0.35">
      <c r="B70" s="110" t="s">
        <v>237</v>
      </c>
      <c r="C70" s="110"/>
      <c r="D70" s="110"/>
      <c r="E70" s="110"/>
      <c r="F70" s="111">
        <f>SUM(F64:F69)</f>
        <v>46</v>
      </c>
      <c r="G70" s="111"/>
      <c r="H70" s="112">
        <f>SUM(H64:I69)</f>
        <v>39.5</v>
      </c>
      <c r="I70" s="112"/>
      <c r="J70" s="76" t="str">
        <f t="shared" si="0"/>
        <v>ERRO!!!</v>
      </c>
      <c r="K70" s="77" t="s">
        <v>298</v>
      </c>
    </row>
    <row r="71" spans="1:11" ht="35.25" customHeight="1" x14ac:dyDescent="0.35">
      <c r="A71" s="1"/>
      <c r="B71" s="101" t="s">
        <v>238</v>
      </c>
      <c r="C71" s="101"/>
      <c r="D71" s="78" t="s">
        <v>239</v>
      </c>
      <c r="E71" s="102" t="s">
        <v>240</v>
      </c>
      <c r="F71" s="102"/>
      <c r="H71" s="79" t="s">
        <v>241</v>
      </c>
      <c r="I71" s="103" t="s">
        <v>240</v>
      </c>
      <c r="J71" s="103"/>
    </row>
    <row r="72" spans="1:11" x14ac:dyDescent="0.35">
      <c r="B72" s="104">
        <f>IF(B10="40 DE", 40,IF(B10=40,40, IF(B10=20,20,"ERRO")))</f>
        <v>40</v>
      </c>
      <c r="C72" s="104"/>
      <c r="D72" s="80">
        <f>E59+G59+I59+K59+M59+O59</f>
        <v>39.5</v>
      </c>
      <c r="E72" s="105" t="str">
        <f>IF($B$72=D72,"OK","ERRO!!!")</f>
        <v>ERRO!!!</v>
      </c>
      <c r="F72" s="105"/>
      <c r="G72" s="77" t="s">
        <v>299</v>
      </c>
      <c r="H72" s="81">
        <f>F70</f>
        <v>46</v>
      </c>
      <c r="I72" s="106" t="str">
        <f>IF($B$72=H72,"OK","ERRO!!!")</f>
        <v>ERRO!!!</v>
      </c>
      <c r="J72" s="106"/>
      <c r="K72" s="77" t="s">
        <v>300</v>
      </c>
    </row>
  </sheetData>
  <sheetProtection algorithmName="SHA-512" hashValue="/g3LZc0jX5rLTdDYihhYjfWTOTtrVd2w+z1VlLJaJJv8Ipz726thzzZNRdYwf+RZeVgq7h+uLXdvu1W8VzbEzw==" saltValue="jPeDazUxINJ12D/5Ukao9g==" spinCount="100000" sheet="1" objects="1" scenarios="1"/>
  <mergeCells count="59">
    <mergeCell ref="A1:N1"/>
    <mergeCell ref="A3:N3"/>
    <mergeCell ref="B6:F6"/>
    <mergeCell ref="B7:F7"/>
    <mergeCell ref="B8:F8"/>
    <mergeCell ref="B9:F9"/>
    <mergeCell ref="B10:F10"/>
    <mergeCell ref="B11:F11"/>
    <mergeCell ref="B12:F12"/>
    <mergeCell ref="A14:O19"/>
    <mergeCell ref="B21:O21"/>
    <mergeCell ref="D23:O23"/>
    <mergeCell ref="B24:B25"/>
    <mergeCell ref="C24:C25"/>
    <mergeCell ref="E24:E25"/>
    <mergeCell ref="G24:G25"/>
    <mergeCell ref="I24:I25"/>
    <mergeCell ref="K24:K25"/>
    <mergeCell ref="M24:M25"/>
    <mergeCell ref="O24:O25"/>
    <mergeCell ref="B37:C37"/>
    <mergeCell ref="B49:C49"/>
    <mergeCell ref="A58:C59"/>
    <mergeCell ref="D58:E58"/>
    <mergeCell ref="F58:G58"/>
    <mergeCell ref="H58:I58"/>
    <mergeCell ref="J58:K58"/>
    <mergeCell ref="L58:M58"/>
    <mergeCell ref="N58:O58"/>
    <mergeCell ref="A62:F62"/>
    <mergeCell ref="F63:G63"/>
    <mergeCell ref="H63:I63"/>
    <mergeCell ref="A64:E64"/>
    <mergeCell ref="F64:G64"/>
    <mergeCell ref="H64:I64"/>
    <mergeCell ref="A65:E65"/>
    <mergeCell ref="F65:G65"/>
    <mergeCell ref="H65:I65"/>
    <mergeCell ref="A66:E66"/>
    <mergeCell ref="F66:G66"/>
    <mergeCell ref="H66:I66"/>
    <mergeCell ref="A67:E67"/>
    <mergeCell ref="F67:G67"/>
    <mergeCell ref="H67:I67"/>
    <mergeCell ref="A68:E68"/>
    <mergeCell ref="F68:G68"/>
    <mergeCell ref="H68:I68"/>
    <mergeCell ref="A69:E69"/>
    <mergeCell ref="F69:G69"/>
    <mergeCell ref="H69:I69"/>
    <mergeCell ref="B70:E70"/>
    <mergeCell ref="F70:G70"/>
    <mergeCell ref="H70:I70"/>
    <mergeCell ref="B71:C71"/>
    <mergeCell ref="E71:F71"/>
    <mergeCell ref="I71:J71"/>
    <mergeCell ref="B72:C72"/>
    <mergeCell ref="E72:F72"/>
    <mergeCell ref="I72:J72"/>
  </mergeCells>
  <phoneticPr fontId="9" type="noConversion"/>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1"/>
  <sheetViews>
    <sheetView tabSelected="1" topLeftCell="A32" zoomScale="69" zoomScaleNormal="69" workbookViewId="0">
      <selection activeCell="Q46" sqref="Q46"/>
    </sheetView>
  </sheetViews>
  <sheetFormatPr defaultColWidth="10.5" defaultRowHeight="15.5" x14ac:dyDescent="0.35"/>
  <cols>
    <col min="1" max="1" width="35.5" customWidth="1"/>
    <col min="2" max="3" width="20.33203125" customWidth="1"/>
    <col min="4" max="4" width="21" customWidth="1"/>
    <col min="5" max="5" width="15.08203125" customWidth="1"/>
    <col min="6" max="6" width="19.5" customWidth="1"/>
    <col min="7" max="7" width="22" customWidth="1"/>
    <col min="8" max="8" width="16.33203125" style="4" customWidth="1"/>
    <col min="9" max="9" width="20.58203125" customWidth="1"/>
    <col min="10" max="10" width="22.08203125" customWidth="1"/>
    <col min="11" max="11" width="15.08203125" style="4" customWidth="1"/>
    <col min="12" max="12" width="21.83203125" customWidth="1"/>
    <col min="13" max="13" width="21.33203125" customWidth="1"/>
    <col min="14" max="14" width="13.5" customWidth="1"/>
    <col min="15" max="15" width="21" customWidth="1"/>
    <col min="16" max="16" width="22.83203125" customWidth="1"/>
    <col min="17" max="17" width="16.5" customWidth="1"/>
    <col min="18" max="18" width="21.83203125" customWidth="1"/>
    <col min="19" max="19" width="23.08203125" customWidth="1"/>
    <col min="20" max="20" width="15.08203125" customWidth="1"/>
    <col min="21" max="21" width="33.5" customWidth="1"/>
  </cols>
  <sheetData>
    <row r="1" spans="1:22" x14ac:dyDescent="0.35">
      <c r="A1" s="115" t="s">
        <v>309</v>
      </c>
      <c r="B1" s="115"/>
      <c r="C1" s="115"/>
      <c r="D1" s="115"/>
      <c r="E1" s="115"/>
      <c r="F1" s="115"/>
      <c r="G1" s="115"/>
      <c r="H1" s="115"/>
      <c r="I1" s="115"/>
      <c r="J1" s="115"/>
      <c r="K1" s="115"/>
      <c r="L1" s="115"/>
      <c r="M1" s="115"/>
      <c r="N1" s="115"/>
      <c r="O1" s="115"/>
      <c r="P1" s="115"/>
      <c r="Q1" s="115"/>
      <c r="R1" s="115"/>
      <c r="S1" s="115"/>
      <c r="T1" s="4"/>
    </row>
    <row r="2" spans="1:22" x14ac:dyDescent="0.35">
      <c r="C2" s="3"/>
    </row>
    <row r="3" spans="1:22" x14ac:dyDescent="0.35">
      <c r="A3" s="115" t="s">
        <v>242</v>
      </c>
      <c r="B3" s="115"/>
      <c r="C3" s="115"/>
      <c r="D3" s="115"/>
      <c r="E3" s="115"/>
      <c r="F3" s="115"/>
      <c r="G3" s="115"/>
      <c r="H3" s="115"/>
      <c r="I3" s="115"/>
      <c r="J3" s="115"/>
      <c r="K3" s="115"/>
      <c r="L3" s="115"/>
      <c r="M3" s="115"/>
      <c r="N3" s="115"/>
      <c r="O3" s="115"/>
      <c r="P3" s="115"/>
      <c r="Q3" s="115"/>
      <c r="R3" s="115"/>
      <c r="S3" s="115"/>
      <c r="T3" s="4"/>
    </row>
    <row r="4" spans="1:22" x14ac:dyDescent="0.35">
      <c r="C4" s="3"/>
    </row>
    <row r="5" spans="1:22" x14ac:dyDescent="0.35">
      <c r="C5" s="3"/>
    </row>
    <row r="6" spans="1:22" x14ac:dyDescent="0.35">
      <c r="A6" s="43" t="s">
        <v>1</v>
      </c>
      <c r="B6" s="97" t="str">
        <f>ENSINO!B6</f>
        <v>A SER PREENCHIDO COM O ANO NÚMERO DO PERÍODO APENAS NA PLANILHA ENSINO (ATENÇÃO !!!!!)</v>
      </c>
      <c r="C6" s="97"/>
      <c r="D6" s="97"/>
      <c r="E6" s="97"/>
      <c r="F6" s="97"/>
      <c r="G6" s="97"/>
    </row>
    <row r="7" spans="1:22" x14ac:dyDescent="0.35">
      <c r="A7" s="43" t="s">
        <v>2</v>
      </c>
      <c r="B7" s="97" t="str">
        <f>ENSINO!B7</f>
        <v>IDEM COM O NOME DO DOCENTE</v>
      </c>
      <c r="C7" s="97"/>
      <c r="D7" s="97"/>
      <c r="E7" s="97"/>
      <c r="F7" s="97"/>
      <c r="G7" s="97"/>
    </row>
    <row r="8" spans="1:22" x14ac:dyDescent="0.35">
      <c r="A8" s="43" t="s">
        <v>4</v>
      </c>
      <c r="B8" s="97" t="str">
        <f>ENSINO!B8</f>
        <v>IDEM COM A UAL DO DOCENTE</v>
      </c>
      <c r="C8" s="97"/>
      <c r="D8" s="97"/>
      <c r="E8" s="97"/>
      <c r="F8" s="97"/>
      <c r="G8" s="97"/>
    </row>
    <row r="9" spans="1:22" x14ac:dyDescent="0.35">
      <c r="A9" s="43" t="s">
        <v>6</v>
      </c>
      <c r="B9" s="97" t="str">
        <f>ENSINO!B9</f>
        <v>IDEM COM O NÚMERO DO SIAPE DO DOCENTE</v>
      </c>
      <c r="C9" s="97"/>
      <c r="D9" s="97"/>
      <c r="E9" s="97"/>
      <c r="F9" s="97"/>
      <c r="G9" s="97"/>
    </row>
    <row r="10" spans="1:22" x14ac:dyDescent="0.35">
      <c r="A10" s="43" t="s">
        <v>8</v>
      </c>
      <c r="B10" s="97" t="str">
        <f>ENSINO!B10</f>
        <v>40 DE</v>
      </c>
      <c r="C10" s="97"/>
      <c r="D10" s="97"/>
      <c r="E10" s="97"/>
      <c r="F10" s="97"/>
      <c r="G10" s="97"/>
    </row>
    <row r="11" spans="1:22" x14ac:dyDescent="0.35">
      <c r="A11" s="43" t="s">
        <v>10</v>
      </c>
      <c r="B11" s="97" t="str">
        <f>ENSINO!B11</f>
        <v>IDEM COM A DATA DE ENTREGA (DE ACORDO COM O CALENDÁRIO ACADÊMICO)</v>
      </c>
      <c r="C11" s="97"/>
      <c r="D11" s="97"/>
      <c r="E11" s="97"/>
      <c r="F11" s="97"/>
      <c r="G11" s="97"/>
    </row>
    <row r="12" spans="1:22" x14ac:dyDescent="0.35">
      <c r="A12" s="43" t="s">
        <v>12</v>
      </c>
      <c r="B12" s="97" t="str">
        <f>ENSINO!B12</f>
        <v>XX/XX/XXXX</v>
      </c>
      <c r="C12" s="97"/>
      <c r="D12" s="97"/>
      <c r="E12" s="97"/>
      <c r="F12" s="97"/>
      <c r="G12" s="97"/>
    </row>
    <row r="13" spans="1:22" x14ac:dyDescent="0.35">
      <c r="C13" s="3"/>
    </row>
    <row r="14" spans="1:22" ht="15.75" customHeight="1" x14ac:dyDescent="0.35">
      <c r="A14" s="122" t="s">
        <v>243</v>
      </c>
      <c r="B14" s="122"/>
      <c r="C14" s="122"/>
      <c r="D14" s="122"/>
      <c r="E14" s="122"/>
      <c r="F14" s="122"/>
      <c r="G14" s="122"/>
      <c r="H14" s="122"/>
      <c r="I14" s="122"/>
      <c r="J14" s="122"/>
      <c r="K14" s="122"/>
      <c r="L14" s="122"/>
      <c r="M14" s="122"/>
      <c r="N14" s="122"/>
      <c r="O14" s="122"/>
      <c r="P14" s="122"/>
      <c r="Q14" s="122"/>
      <c r="R14" s="122"/>
      <c r="S14" s="122"/>
      <c r="T14" s="122"/>
      <c r="U14" s="122"/>
      <c r="V14" s="51"/>
    </row>
    <row r="15" spans="1:22" x14ac:dyDescent="0.35">
      <c r="A15" s="122"/>
      <c r="B15" s="122"/>
      <c r="C15" s="122"/>
      <c r="D15" s="122"/>
      <c r="E15" s="122"/>
      <c r="F15" s="122"/>
      <c r="G15" s="122"/>
      <c r="H15" s="122"/>
      <c r="I15" s="122"/>
      <c r="J15" s="122"/>
      <c r="K15" s="122"/>
      <c r="L15" s="122"/>
      <c r="M15" s="122"/>
      <c r="N15" s="122"/>
      <c r="O15" s="122"/>
      <c r="P15" s="122"/>
      <c r="Q15" s="122"/>
      <c r="R15" s="122"/>
      <c r="S15" s="122"/>
      <c r="T15" s="122"/>
      <c r="U15" s="122"/>
      <c r="V15" s="51"/>
    </row>
    <row r="16" spans="1:22" x14ac:dyDescent="0.35">
      <c r="A16" s="122"/>
      <c r="B16" s="122"/>
      <c r="C16" s="122"/>
      <c r="D16" s="122"/>
      <c r="E16" s="122"/>
      <c r="F16" s="122"/>
      <c r="G16" s="122"/>
      <c r="H16" s="122"/>
      <c r="I16" s="122"/>
      <c r="J16" s="122"/>
      <c r="K16" s="122"/>
      <c r="L16" s="122"/>
      <c r="M16" s="122"/>
      <c r="N16" s="122"/>
      <c r="O16" s="122"/>
      <c r="P16" s="122"/>
      <c r="Q16" s="122"/>
      <c r="R16" s="122"/>
      <c r="S16" s="122"/>
      <c r="T16" s="122"/>
      <c r="U16" s="122"/>
      <c r="V16" s="51"/>
    </row>
    <row r="17" spans="1:22" x14ac:dyDescent="0.35">
      <c r="A17" s="122"/>
      <c r="B17" s="122"/>
      <c r="C17" s="122"/>
      <c r="D17" s="122"/>
      <c r="E17" s="122"/>
      <c r="F17" s="122"/>
      <c r="G17" s="122"/>
      <c r="H17" s="122"/>
      <c r="I17" s="122"/>
      <c r="J17" s="122"/>
      <c r="K17" s="122"/>
      <c r="L17" s="122"/>
      <c r="M17" s="122"/>
      <c r="N17" s="122"/>
      <c r="O17" s="122"/>
      <c r="P17" s="122"/>
      <c r="Q17" s="122"/>
      <c r="R17" s="122"/>
      <c r="S17" s="122"/>
      <c r="T17" s="122"/>
      <c r="U17" s="122"/>
      <c r="V17" s="51"/>
    </row>
    <row r="18" spans="1:22" x14ac:dyDescent="0.35">
      <c r="A18" s="122"/>
      <c r="B18" s="122"/>
      <c r="C18" s="122"/>
      <c r="D18" s="122"/>
      <c r="E18" s="122"/>
      <c r="F18" s="122"/>
      <c r="G18" s="122"/>
      <c r="H18" s="122"/>
      <c r="I18" s="122"/>
      <c r="J18" s="122"/>
      <c r="K18" s="122"/>
      <c r="L18" s="122"/>
      <c r="M18" s="122"/>
      <c r="N18" s="122"/>
      <c r="O18" s="122"/>
      <c r="P18" s="122"/>
      <c r="Q18" s="122"/>
      <c r="R18" s="122"/>
      <c r="S18" s="122"/>
      <c r="T18" s="122"/>
      <c r="U18" s="122"/>
      <c r="V18" s="51"/>
    </row>
    <row r="19" spans="1:22" x14ac:dyDescent="0.35">
      <c r="A19" s="122"/>
      <c r="B19" s="122"/>
      <c r="C19" s="122"/>
      <c r="D19" s="122"/>
      <c r="E19" s="122"/>
      <c r="F19" s="122"/>
      <c r="G19" s="122"/>
      <c r="H19" s="122"/>
      <c r="I19" s="122"/>
      <c r="J19" s="122"/>
      <c r="K19" s="122"/>
      <c r="L19" s="122"/>
      <c r="M19" s="122"/>
      <c r="N19" s="122"/>
      <c r="O19" s="122"/>
      <c r="P19" s="122"/>
      <c r="Q19" s="122"/>
      <c r="R19" s="122"/>
      <c r="S19" s="122"/>
      <c r="T19" s="122"/>
      <c r="U19" s="122"/>
      <c r="V19" s="51"/>
    </row>
    <row r="20" spans="1:22" x14ac:dyDescent="0.35">
      <c r="C20" s="3"/>
    </row>
    <row r="21" spans="1:22" x14ac:dyDescent="0.35">
      <c r="B21" s="86" t="s">
        <v>244</v>
      </c>
      <c r="C21" s="86"/>
      <c r="D21" s="86"/>
      <c r="E21" s="86"/>
      <c r="F21" s="86"/>
      <c r="G21" s="86"/>
      <c r="H21" s="86"/>
      <c r="I21" s="86"/>
      <c r="J21" s="86"/>
      <c r="K21" s="86"/>
      <c r="L21" s="86"/>
      <c r="M21" s="86"/>
      <c r="N21" s="86"/>
      <c r="O21" s="86"/>
      <c r="P21" s="86"/>
      <c r="Q21" s="86"/>
      <c r="R21" s="86"/>
      <c r="S21" s="86"/>
      <c r="T21" s="86"/>
      <c r="U21" s="86"/>
    </row>
    <row r="22" spans="1:22" x14ac:dyDescent="0.35">
      <c r="C22" s="3"/>
    </row>
    <row r="23" spans="1:22" x14ac:dyDescent="0.35">
      <c r="C23" s="3"/>
      <c r="D23" s="119" t="s">
        <v>182</v>
      </c>
      <c r="E23" s="119"/>
      <c r="F23" s="119"/>
      <c r="G23" s="119"/>
      <c r="H23" s="119"/>
      <c r="I23" s="119"/>
      <c r="J23" s="119"/>
      <c r="K23" s="119"/>
      <c r="L23" s="119"/>
      <c r="M23" s="119"/>
      <c r="N23" s="119"/>
      <c r="O23" s="119"/>
      <c r="P23" s="119"/>
      <c r="Q23" s="119"/>
      <c r="R23" s="119"/>
      <c r="S23" s="119"/>
      <c r="T23" s="119"/>
      <c r="U23" s="119"/>
    </row>
    <row r="24" spans="1:22" ht="15.75" customHeight="1" x14ac:dyDescent="0.35">
      <c r="A24" s="119" t="s">
        <v>183</v>
      </c>
      <c r="B24" s="125" t="s">
        <v>184</v>
      </c>
      <c r="C24" s="68" t="s">
        <v>185</v>
      </c>
      <c r="D24" s="126" t="s">
        <v>186</v>
      </c>
      <c r="E24" s="127" t="s">
        <v>245</v>
      </c>
      <c r="F24" s="64" t="s">
        <v>187</v>
      </c>
      <c r="G24" s="121" t="s">
        <v>186</v>
      </c>
      <c r="H24" s="129" t="s">
        <v>245</v>
      </c>
      <c r="I24" s="64" t="s">
        <v>188</v>
      </c>
      <c r="J24" s="121" t="s">
        <v>186</v>
      </c>
      <c r="K24" s="129" t="s">
        <v>245</v>
      </c>
      <c r="L24" s="64" t="s">
        <v>189</v>
      </c>
      <c r="M24" s="121" t="s">
        <v>186</v>
      </c>
      <c r="N24" s="129" t="s">
        <v>245</v>
      </c>
      <c r="O24" s="64" t="s">
        <v>190</v>
      </c>
      <c r="P24" s="121" t="s">
        <v>186</v>
      </c>
      <c r="Q24" s="129" t="s">
        <v>245</v>
      </c>
      <c r="R24" s="64" t="s">
        <v>191</v>
      </c>
      <c r="S24" s="121" t="s">
        <v>186</v>
      </c>
      <c r="T24" s="130" t="s">
        <v>245</v>
      </c>
      <c r="U24" s="124" t="s">
        <v>246</v>
      </c>
    </row>
    <row r="25" spans="1:22" x14ac:dyDescent="0.35">
      <c r="A25" s="119"/>
      <c r="B25" s="125"/>
      <c r="C25" s="82" t="s">
        <v>192</v>
      </c>
      <c r="D25" s="126"/>
      <c r="E25" s="128"/>
      <c r="F25" s="43" t="s">
        <v>192</v>
      </c>
      <c r="G25" s="121"/>
      <c r="H25" s="121"/>
      <c r="I25" s="43" t="s">
        <v>192</v>
      </c>
      <c r="J25" s="121"/>
      <c r="K25" s="121"/>
      <c r="L25" s="43" t="s">
        <v>192</v>
      </c>
      <c r="M25" s="121"/>
      <c r="N25" s="121"/>
      <c r="O25" s="43" t="s">
        <v>192</v>
      </c>
      <c r="P25" s="121"/>
      <c r="Q25" s="121"/>
      <c r="R25" s="43" t="s">
        <v>192</v>
      </c>
      <c r="S25" s="121"/>
      <c r="T25" s="130"/>
      <c r="U25" s="124"/>
    </row>
    <row r="26" spans="1:22" x14ac:dyDescent="0.35">
      <c r="A26" s="65" t="s">
        <v>193</v>
      </c>
      <c r="B26" s="66">
        <v>0.5</v>
      </c>
      <c r="C26" s="49">
        <f>RESUMO!D26</f>
        <v>0</v>
      </c>
      <c r="D26" s="67">
        <f>RESUMO!E26</f>
        <v>0</v>
      </c>
      <c r="E26" s="24"/>
      <c r="F26" s="49" t="str">
        <f>RESUMO!F26</f>
        <v>Prep. Disciplina XXXXX</v>
      </c>
      <c r="G26" s="67" t="str">
        <f>RESUMO!G26</f>
        <v>EN</v>
      </c>
      <c r="H26" s="24"/>
      <c r="I26" s="49" t="str">
        <f>RESUMO!H26</f>
        <v>Cargo de Direção CD4</v>
      </c>
      <c r="J26" s="67" t="str">
        <f>RESUMO!I26</f>
        <v>AG</v>
      </c>
      <c r="K26" s="24"/>
      <c r="L26" s="49" t="str">
        <f>RESUMO!J26</f>
        <v>Prep. Disciplina XXXXX</v>
      </c>
      <c r="M26" s="67" t="str">
        <f>RESUMO!K26</f>
        <v>EN</v>
      </c>
      <c r="N26" s="24"/>
      <c r="O26" s="49" t="str">
        <f>RESUMO!L26</f>
        <v>Cargo de Direção CD4</v>
      </c>
      <c r="P26" s="67" t="str">
        <f>RESUMO!M26</f>
        <v>AG</v>
      </c>
      <c r="Q26" s="24"/>
      <c r="R26" s="49">
        <f>RESUMO!N26</f>
        <v>0</v>
      </c>
      <c r="S26" s="67">
        <f>RESUMO!O26</f>
        <v>0</v>
      </c>
      <c r="T26" s="25"/>
      <c r="U26" s="49">
        <f t="shared" ref="U26:U35" si="0">B26*(E26+H26+K26+N26+Q26+T26)</f>
        <v>0</v>
      </c>
    </row>
    <row r="27" spans="1:22" x14ac:dyDescent="0.35">
      <c r="A27" s="65" t="s">
        <v>194</v>
      </c>
      <c r="B27" s="66">
        <v>0.5</v>
      </c>
      <c r="C27" s="49" t="str">
        <f>RESUMO!D27</f>
        <v>Cargo de Direção CD4</v>
      </c>
      <c r="D27" s="67" t="str">
        <f>RESUMO!E27</f>
        <v>AG</v>
      </c>
      <c r="E27" s="24"/>
      <c r="F27" s="49" t="str">
        <f>RESUMO!F27</f>
        <v>Prep. Disciplina XXXXX</v>
      </c>
      <c r="G27" s="67" t="str">
        <f>RESUMO!G27</f>
        <v>EN</v>
      </c>
      <c r="H27" s="24"/>
      <c r="I27" s="49" t="str">
        <f>RESUMO!H27</f>
        <v>Cargo de Direção CD4</v>
      </c>
      <c r="J27" s="67" t="str">
        <f>RESUMO!I27</f>
        <v>AG</v>
      </c>
      <c r="K27" s="24"/>
      <c r="L27" s="49" t="str">
        <f>RESUMO!J27</f>
        <v>Prep. Disciplina XXXXX</v>
      </c>
      <c r="M27" s="67" t="str">
        <f>RESUMO!K27</f>
        <v>EN</v>
      </c>
      <c r="N27" s="24"/>
      <c r="O27" s="49" t="str">
        <f>RESUMO!L27</f>
        <v>Cargo de Direção CD4</v>
      </c>
      <c r="P27" s="67" t="str">
        <f>RESUMO!M27</f>
        <v>AG</v>
      </c>
      <c r="Q27" s="24"/>
      <c r="R27" s="49">
        <f>RESUMO!N27</f>
        <v>0</v>
      </c>
      <c r="S27" s="67">
        <f>RESUMO!O27</f>
        <v>0</v>
      </c>
      <c r="T27" s="25"/>
      <c r="U27" s="49">
        <f t="shared" si="0"/>
        <v>0</v>
      </c>
    </row>
    <row r="28" spans="1:22" x14ac:dyDescent="0.35">
      <c r="A28" s="65" t="s">
        <v>195</v>
      </c>
      <c r="B28" s="66">
        <v>0.5</v>
      </c>
      <c r="C28" s="49" t="str">
        <f>RESUMO!D28</f>
        <v>Cargo de Direção CD4</v>
      </c>
      <c r="D28" s="67" t="str">
        <f>RESUMO!E28</f>
        <v>AG</v>
      </c>
      <c r="E28" s="24"/>
      <c r="F28" s="49" t="str">
        <f>RESUMO!F28</f>
        <v>Prep. Disciplina XXXXX</v>
      </c>
      <c r="G28" s="67" t="str">
        <f>RESUMO!G28</f>
        <v>EN</v>
      </c>
      <c r="H28" s="24"/>
      <c r="I28" s="49" t="str">
        <f>RESUMO!H28</f>
        <v>Cargo de Direção CD4</v>
      </c>
      <c r="J28" s="67" t="str">
        <f>RESUMO!I28</f>
        <v>AG</v>
      </c>
      <c r="K28" s="24"/>
      <c r="L28" s="49" t="str">
        <f>RESUMO!J28</f>
        <v>Prep. Disciplina XXXXX</v>
      </c>
      <c r="M28" s="67" t="str">
        <f>RESUMO!K28</f>
        <v>EN</v>
      </c>
      <c r="N28" s="24"/>
      <c r="O28" s="49" t="str">
        <f>RESUMO!L28</f>
        <v>Cargo de Direção CD4</v>
      </c>
      <c r="P28" s="67" t="str">
        <f>RESUMO!M28</f>
        <v>AG</v>
      </c>
      <c r="Q28" s="24"/>
      <c r="R28" s="49">
        <f>RESUMO!N28</f>
        <v>0</v>
      </c>
      <c r="S28" s="67">
        <f>RESUMO!O28</f>
        <v>0</v>
      </c>
      <c r="T28" s="25"/>
      <c r="U28" s="49">
        <f t="shared" si="0"/>
        <v>0</v>
      </c>
    </row>
    <row r="29" spans="1:22" x14ac:dyDescent="0.35">
      <c r="A29" s="65" t="s">
        <v>196</v>
      </c>
      <c r="B29" s="66">
        <v>0.5</v>
      </c>
      <c r="C29" s="49" t="str">
        <f>RESUMO!D29</f>
        <v>Cargo de Direção CD4</v>
      </c>
      <c r="D29" s="67" t="str">
        <f>RESUMO!E29</f>
        <v>AG</v>
      </c>
      <c r="E29" s="24"/>
      <c r="F29" s="49" t="str">
        <f>RESUMO!F29</f>
        <v>Prep. Disciplina XXXXX</v>
      </c>
      <c r="G29" s="67" t="str">
        <f>RESUMO!G29</f>
        <v>EN</v>
      </c>
      <c r="H29" s="24"/>
      <c r="I29" s="49" t="str">
        <f>RESUMO!H29</f>
        <v>Cargo de Direção CD4</v>
      </c>
      <c r="J29" s="67" t="str">
        <f>RESUMO!I29</f>
        <v>AG</v>
      </c>
      <c r="K29" s="24"/>
      <c r="L29" s="49" t="str">
        <f>RESUMO!J29</f>
        <v>Prep. Disciplina XXXXX</v>
      </c>
      <c r="M29" s="67" t="str">
        <f>RESUMO!K29</f>
        <v>EN</v>
      </c>
      <c r="N29" s="24"/>
      <c r="O29" s="49" t="str">
        <f>RESUMO!L29</f>
        <v>Cargo de Direção CD4</v>
      </c>
      <c r="P29" s="67" t="str">
        <f>RESUMO!M29</f>
        <v>AG</v>
      </c>
      <c r="Q29" s="24"/>
      <c r="R29" s="49">
        <f>RESUMO!N29</f>
        <v>0</v>
      </c>
      <c r="S29" s="67">
        <v>0</v>
      </c>
      <c r="T29" s="25"/>
      <c r="U29" s="49">
        <f t="shared" si="0"/>
        <v>0</v>
      </c>
    </row>
    <row r="30" spans="1:22" x14ac:dyDescent="0.35">
      <c r="A30" s="65" t="s">
        <v>197</v>
      </c>
      <c r="B30" s="66">
        <v>0.5</v>
      </c>
      <c r="C30" s="49" t="str">
        <f>RESUMO!D30</f>
        <v>Cargo de Direção CD4</v>
      </c>
      <c r="D30" s="67" t="str">
        <f>RESUMO!E30</f>
        <v>AG</v>
      </c>
      <c r="E30" s="24"/>
      <c r="F30" s="49" t="str">
        <f>RESUMO!F30</f>
        <v>Prep. Disciplina YYYYY</v>
      </c>
      <c r="G30" s="67" t="str">
        <f>RESUMO!G30</f>
        <v>EN</v>
      </c>
      <c r="H30" s="24"/>
      <c r="I30" s="49" t="str">
        <f>RESUMO!H30</f>
        <v>Cargo de Direção CD4</v>
      </c>
      <c r="J30" s="67" t="str">
        <f>RESUMO!I30</f>
        <v>AG</v>
      </c>
      <c r="K30" s="24"/>
      <c r="L30" s="49" t="str">
        <f>RESUMO!J30</f>
        <v>Prep. Disciplina YYYYY</v>
      </c>
      <c r="M30" s="67" t="str">
        <f>RESUMO!K30</f>
        <v>EN</v>
      </c>
      <c r="N30" s="24"/>
      <c r="O30" s="49" t="str">
        <f>RESUMO!L30</f>
        <v>Cargo de Direção CD4</v>
      </c>
      <c r="P30" s="67" t="str">
        <f>RESUMO!M30</f>
        <v>AG</v>
      </c>
      <c r="Q30" s="24"/>
      <c r="R30" s="49">
        <f>RESUMO!N30</f>
        <v>0</v>
      </c>
      <c r="S30" s="67">
        <f>RESUMO!O30</f>
        <v>0</v>
      </c>
      <c r="T30" s="25"/>
      <c r="U30" s="49">
        <f t="shared" si="0"/>
        <v>0</v>
      </c>
    </row>
    <row r="31" spans="1:22" x14ac:dyDescent="0.35">
      <c r="A31" s="65" t="s">
        <v>198</v>
      </c>
      <c r="B31" s="66">
        <v>0.5</v>
      </c>
      <c r="C31" s="49" t="str">
        <f>RESUMO!D31</f>
        <v>Cargo de Direção CD4</v>
      </c>
      <c r="D31" s="67" t="str">
        <f>RESUMO!E31</f>
        <v>AG</v>
      </c>
      <c r="E31" s="24"/>
      <c r="F31" s="49" t="str">
        <f>RESUMO!F31</f>
        <v>Prep. Disciplina YYYYY</v>
      </c>
      <c r="G31" s="67" t="str">
        <f>RESUMO!G31</f>
        <v>EN</v>
      </c>
      <c r="H31" s="24"/>
      <c r="I31" s="49" t="str">
        <f>RESUMO!H31</f>
        <v>Cargo de Direção CD4</v>
      </c>
      <c r="J31" s="67" t="str">
        <f>RESUMO!I31</f>
        <v>AG</v>
      </c>
      <c r="K31" s="24"/>
      <c r="L31" s="49" t="str">
        <f>RESUMO!J31</f>
        <v>Prep. Disciplina YYYYY</v>
      </c>
      <c r="M31" s="67" t="str">
        <f>RESUMO!K31</f>
        <v>EN</v>
      </c>
      <c r="N31" s="24"/>
      <c r="O31" s="49" t="str">
        <f>RESUMO!L31</f>
        <v>Cargo de Direção CD4</v>
      </c>
      <c r="P31" s="67" t="str">
        <f>RESUMO!M31</f>
        <v>AG</v>
      </c>
      <c r="Q31" s="24"/>
      <c r="R31" s="49">
        <f>RESUMO!N31</f>
        <v>0</v>
      </c>
      <c r="S31" s="67">
        <f>RESUMO!O31</f>
        <v>0</v>
      </c>
      <c r="T31" s="25"/>
      <c r="U31" s="49">
        <f t="shared" si="0"/>
        <v>0</v>
      </c>
    </row>
    <row r="32" spans="1:22" x14ac:dyDescent="0.35">
      <c r="A32" s="65" t="s">
        <v>199</v>
      </c>
      <c r="B32" s="66">
        <v>0.5</v>
      </c>
      <c r="C32" s="49" t="str">
        <f>RESUMO!D32</f>
        <v>Cargo de Direção CD4</v>
      </c>
      <c r="D32" s="67" t="str">
        <f>RESUMO!E32</f>
        <v>AG</v>
      </c>
      <c r="E32" s="24"/>
      <c r="F32" s="49" t="str">
        <f>RESUMO!F32</f>
        <v>Prep. Disciplina YYYYY</v>
      </c>
      <c r="G32" s="67" t="str">
        <f>RESUMO!G32</f>
        <v>EN</v>
      </c>
      <c r="H32" s="24"/>
      <c r="I32" s="49" t="str">
        <f>RESUMO!H32</f>
        <v>Cargo de Direção CD4</v>
      </c>
      <c r="J32" s="67" t="str">
        <f>RESUMO!I32</f>
        <v>AG</v>
      </c>
      <c r="K32" s="24"/>
      <c r="L32" s="49" t="str">
        <f>RESUMO!J32</f>
        <v>Prep. Disciplina YYYYY</v>
      </c>
      <c r="M32" s="67" t="str">
        <f>RESUMO!K32</f>
        <v>EN</v>
      </c>
      <c r="N32" s="24"/>
      <c r="O32" s="49" t="str">
        <f>RESUMO!L32</f>
        <v>Cargo de Direção CD4</v>
      </c>
      <c r="P32" s="67" t="str">
        <f>RESUMO!M32</f>
        <v>AG</v>
      </c>
      <c r="Q32" s="24"/>
      <c r="R32" s="49">
        <f>RESUMO!N32</f>
        <v>0</v>
      </c>
      <c r="S32" s="67">
        <f>RESUMO!O32</f>
        <v>0</v>
      </c>
      <c r="T32" s="25"/>
      <c r="U32" s="49">
        <f t="shared" si="0"/>
        <v>0</v>
      </c>
    </row>
    <row r="33" spans="1:21" x14ac:dyDescent="0.35">
      <c r="A33" s="65" t="s">
        <v>200</v>
      </c>
      <c r="B33" s="66">
        <v>0.5</v>
      </c>
      <c r="C33" s="49" t="str">
        <f>RESUMO!D33</f>
        <v>Cargo de Direção CD4</v>
      </c>
      <c r="D33" s="67" t="str">
        <f>RESUMO!E33</f>
        <v>AG</v>
      </c>
      <c r="E33" s="24"/>
      <c r="F33" s="49" t="str">
        <f>RESUMO!F33</f>
        <v>Prep. Disciplina YYYYY</v>
      </c>
      <c r="G33" s="67" t="str">
        <f>RESUMO!G33</f>
        <v>EN</v>
      </c>
      <c r="H33" s="24"/>
      <c r="I33" s="49" t="str">
        <f>RESUMO!H33</f>
        <v>Cargo de Direção CD4</v>
      </c>
      <c r="J33" s="67" t="str">
        <f>RESUMO!I33</f>
        <v>AG</v>
      </c>
      <c r="K33" s="24"/>
      <c r="L33" s="49" t="str">
        <f>RESUMO!J33</f>
        <v>Prep. Disciplina YYYYY</v>
      </c>
      <c r="M33" s="67" t="str">
        <f>RESUMO!K33</f>
        <v>EN</v>
      </c>
      <c r="N33" s="24"/>
      <c r="O33" s="49" t="str">
        <f>RESUMO!L33</f>
        <v>Cargo de Direção CD4</v>
      </c>
      <c r="P33" s="67" t="str">
        <f>RESUMO!M33</f>
        <v>AG</v>
      </c>
      <c r="Q33" s="24"/>
      <c r="R33" s="49">
        <f>RESUMO!N33</f>
        <v>0</v>
      </c>
      <c r="S33" s="67">
        <f>RESUMO!O33</f>
        <v>0</v>
      </c>
      <c r="T33" s="25"/>
      <c r="U33" s="49">
        <f t="shared" si="0"/>
        <v>0</v>
      </c>
    </row>
    <row r="34" spans="1:21" x14ac:dyDescent="0.35">
      <c r="A34" s="65" t="s">
        <v>201</v>
      </c>
      <c r="B34" s="66">
        <v>0.5</v>
      </c>
      <c r="C34" s="49">
        <f>RESUMO!D34</f>
        <v>0</v>
      </c>
      <c r="D34" s="67">
        <f>RESUMO!E34</f>
        <v>0</v>
      </c>
      <c r="E34" s="21"/>
      <c r="F34" s="49">
        <f>RESUMO!F34</f>
        <v>0</v>
      </c>
      <c r="G34" s="67">
        <f>RESUMO!G34</f>
        <v>0</v>
      </c>
      <c r="H34" s="21"/>
      <c r="I34" s="49">
        <f>RESUMO!H34</f>
        <v>0</v>
      </c>
      <c r="J34" s="67">
        <f>RESUMO!I34</f>
        <v>0</v>
      </c>
      <c r="K34" s="21"/>
      <c r="L34" s="49">
        <f>RESUMO!J34</f>
        <v>0</v>
      </c>
      <c r="M34" s="67">
        <f>RESUMO!K34</f>
        <v>0</v>
      </c>
      <c r="N34" s="21"/>
      <c r="O34" s="49">
        <f>RESUMO!L34</f>
        <v>0</v>
      </c>
      <c r="P34" s="67">
        <f>RESUMO!M34</f>
        <v>0</v>
      </c>
      <c r="Q34" s="21"/>
      <c r="R34" s="49">
        <f>RESUMO!N34</f>
        <v>0</v>
      </c>
      <c r="S34" s="67">
        <f>RESUMO!O34</f>
        <v>0</v>
      </c>
      <c r="T34" s="25"/>
      <c r="U34" s="49">
        <f t="shared" si="0"/>
        <v>0</v>
      </c>
    </row>
    <row r="35" spans="1:21" x14ac:dyDescent="0.35">
      <c r="A35" s="65" t="s">
        <v>202</v>
      </c>
      <c r="B35" s="66">
        <v>0.5</v>
      </c>
      <c r="C35" s="49">
        <f>RESUMO!D35</f>
        <v>0</v>
      </c>
      <c r="D35" s="67">
        <f>RESUMO!E35</f>
        <v>0</v>
      </c>
      <c r="E35" s="21"/>
      <c r="F35" s="49">
        <f>RESUMO!F35</f>
        <v>0</v>
      </c>
      <c r="G35" s="67">
        <f>RESUMO!G35</f>
        <v>0</v>
      </c>
      <c r="H35" s="21"/>
      <c r="I35" s="49">
        <f>RESUMO!H35</f>
        <v>0</v>
      </c>
      <c r="J35" s="67">
        <f>RESUMO!I35</f>
        <v>0</v>
      </c>
      <c r="K35" s="21"/>
      <c r="L35" s="49">
        <f>RESUMO!J35</f>
        <v>0</v>
      </c>
      <c r="M35" s="67">
        <f>RESUMO!K35</f>
        <v>0</v>
      </c>
      <c r="N35" s="21"/>
      <c r="O35" s="49">
        <f>RESUMO!L35</f>
        <v>0</v>
      </c>
      <c r="P35" s="67">
        <f>RESUMO!M35</f>
        <v>0</v>
      </c>
      <c r="Q35" s="21"/>
      <c r="R35" s="49">
        <f>RESUMO!N35</f>
        <v>0</v>
      </c>
      <c r="S35" s="67">
        <f>RESUMO!O35</f>
        <v>0</v>
      </c>
      <c r="T35" s="25"/>
      <c r="U35" s="49">
        <f t="shared" si="0"/>
        <v>0</v>
      </c>
    </row>
    <row r="36" spans="1:21" x14ac:dyDescent="0.35">
      <c r="A36" s="65"/>
      <c r="B36" s="66"/>
      <c r="C36" s="49"/>
      <c r="D36" s="67"/>
      <c r="E36" s="21"/>
      <c r="F36" s="49"/>
      <c r="G36" s="67"/>
      <c r="H36" s="21"/>
      <c r="I36" s="49"/>
      <c r="J36" s="67"/>
      <c r="K36" s="21"/>
      <c r="L36" s="49"/>
      <c r="M36" s="67"/>
      <c r="N36" s="21"/>
      <c r="O36" s="49"/>
      <c r="P36" s="67"/>
      <c r="Q36" s="21"/>
      <c r="R36" s="49"/>
      <c r="S36" s="49"/>
      <c r="T36" s="26"/>
      <c r="U36" s="49">
        <f>SUM(U26:U35)</f>
        <v>0</v>
      </c>
    </row>
    <row r="37" spans="1:21" ht="15.75" customHeight="1" x14ac:dyDescent="0.35">
      <c r="A37" s="113"/>
      <c r="B37" s="113"/>
      <c r="C37" s="43" t="s">
        <v>192</v>
      </c>
      <c r="D37" s="67" t="s">
        <v>186</v>
      </c>
      <c r="E37" s="15" t="s">
        <v>245</v>
      </c>
      <c r="F37" s="43" t="s">
        <v>192</v>
      </c>
      <c r="G37" s="68" t="s">
        <v>186</v>
      </c>
      <c r="H37" s="15" t="s">
        <v>245</v>
      </c>
      <c r="I37" s="43" t="s">
        <v>192</v>
      </c>
      <c r="J37" s="68" t="s">
        <v>186</v>
      </c>
      <c r="K37" s="15" t="s">
        <v>245</v>
      </c>
      <c r="L37" s="43" t="s">
        <v>192</v>
      </c>
      <c r="M37" s="68" t="s">
        <v>186</v>
      </c>
      <c r="N37" s="15" t="s">
        <v>245</v>
      </c>
      <c r="O37" s="43" t="s">
        <v>192</v>
      </c>
      <c r="P37" s="68" t="s">
        <v>186</v>
      </c>
      <c r="Q37" s="15" t="s">
        <v>245</v>
      </c>
      <c r="R37" s="43" t="s">
        <v>192</v>
      </c>
      <c r="S37" s="68" t="s">
        <v>186</v>
      </c>
      <c r="T37" s="23" t="s">
        <v>245</v>
      </c>
      <c r="U37" s="49"/>
    </row>
    <row r="38" spans="1:21" x14ac:dyDescent="0.35">
      <c r="A38" s="65" t="s">
        <v>203</v>
      </c>
      <c r="B38" s="66">
        <v>0.5</v>
      </c>
      <c r="C38" s="49">
        <f>RESUMO!D38</f>
        <v>0</v>
      </c>
      <c r="D38" s="67">
        <f>RESUMO!E38</f>
        <v>0</v>
      </c>
      <c r="E38" s="21"/>
      <c r="F38" s="49">
        <f>RESUMO!F38</f>
        <v>0</v>
      </c>
      <c r="G38" s="67">
        <f>RESUMO!G38</f>
        <v>0</v>
      </c>
      <c r="H38" s="21"/>
      <c r="I38" s="49">
        <f>RESUMO!H38</f>
        <v>0</v>
      </c>
      <c r="J38" s="67">
        <f>RESUMO!I38</f>
        <v>0</v>
      </c>
      <c r="K38" s="27"/>
      <c r="L38" s="49">
        <f>RESUMO!J38</f>
        <v>0</v>
      </c>
      <c r="M38" s="67">
        <f>RESUMO!K38</f>
        <v>0</v>
      </c>
      <c r="N38" s="28"/>
      <c r="O38" s="49">
        <f>RESUMO!L38</f>
        <v>0</v>
      </c>
      <c r="P38" s="67">
        <f>RESUMO!M38</f>
        <v>0</v>
      </c>
      <c r="Q38" s="28"/>
      <c r="R38" s="49">
        <f>RESUMO!N38</f>
        <v>0</v>
      </c>
      <c r="S38" s="67">
        <f>RESUMO!O38</f>
        <v>0</v>
      </c>
      <c r="T38" s="25"/>
      <c r="U38" s="49">
        <f t="shared" ref="U38:U47" si="1">B38*(E38+H38+K38+N38+Q38+T38)</f>
        <v>0</v>
      </c>
    </row>
    <row r="39" spans="1:21" x14ac:dyDescent="0.35">
      <c r="A39" s="65" t="s">
        <v>204</v>
      </c>
      <c r="B39" s="66">
        <v>0.5</v>
      </c>
      <c r="C39" s="49">
        <f>RESUMO!D39</f>
        <v>0</v>
      </c>
      <c r="D39" s="67">
        <f>RESUMO!E39</f>
        <v>0</v>
      </c>
      <c r="E39" s="21"/>
      <c r="F39" s="49">
        <f>RESUMO!F39</f>
        <v>0</v>
      </c>
      <c r="G39" s="67">
        <f>RESUMO!G39</f>
        <v>0</v>
      </c>
      <c r="H39" s="21"/>
      <c r="I39" s="49">
        <f>RESUMO!H39</f>
        <v>0</v>
      </c>
      <c r="J39" s="67">
        <f>RESUMO!I39</f>
        <v>0</v>
      </c>
      <c r="K39" s="21"/>
      <c r="L39" s="49">
        <f>RESUMO!J39</f>
        <v>0</v>
      </c>
      <c r="M39" s="67">
        <f>RESUMO!K39</f>
        <v>0</v>
      </c>
      <c r="N39" s="21"/>
      <c r="O39" s="49">
        <f>RESUMO!L39</f>
        <v>0</v>
      </c>
      <c r="P39" s="67">
        <f>RESUMO!M39</f>
        <v>0</v>
      </c>
      <c r="Q39" s="22"/>
      <c r="R39" s="49">
        <f>RESUMO!N39</f>
        <v>0</v>
      </c>
      <c r="S39" s="67">
        <f>RESUMO!O39</f>
        <v>0</v>
      </c>
      <c r="T39" s="25"/>
      <c r="U39" s="49">
        <f t="shared" si="1"/>
        <v>0</v>
      </c>
    </row>
    <row r="40" spans="1:21" x14ac:dyDescent="0.35">
      <c r="A40" s="65" t="s">
        <v>205</v>
      </c>
      <c r="B40" s="66">
        <v>0.5</v>
      </c>
      <c r="C40" s="49" t="str">
        <f>RESUMO!D40</f>
        <v>Cargo de Direção CD4</v>
      </c>
      <c r="D40" s="67" t="str">
        <f>RESUMO!E40</f>
        <v>AG</v>
      </c>
      <c r="E40" s="24"/>
      <c r="F40" s="49" t="str">
        <f>RESUMO!F40</f>
        <v>Disciplina XXXXX</v>
      </c>
      <c r="G40" s="67" t="str">
        <f>RESUMO!G40</f>
        <v>EN</v>
      </c>
      <c r="H40" s="24"/>
      <c r="I40" s="49" t="str">
        <f>RESUMO!H40</f>
        <v>Cargo de Direção CD4</v>
      </c>
      <c r="J40" s="67" t="str">
        <f>RESUMO!I40</f>
        <v>AG</v>
      </c>
      <c r="K40" s="24"/>
      <c r="L40" s="49" t="str">
        <f>RESUMO!J40</f>
        <v>Disciplina XXXXX</v>
      </c>
      <c r="M40" s="67" t="str">
        <f>RESUMO!K40</f>
        <v>EN</v>
      </c>
      <c r="N40" s="24"/>
      <c r="O40" s="49" t="str">
        <f>RESUMO!L40</f>
        <v>Cargo de Direção CD4</v>
      </c>
      <c r="P40" s="67" t="str">
        <f>RESUMO!M40</f>
        <v>AG</v>
      </c>
      <c r="Q40" s="24"/>
      <c r="R40" s="49">
        <f>RESUMO!N40</f>
        <v>0</v>
      </c>
      <c r="S40" s="67">
        <f>RESUMO!O40</f>
        <v>0</v>
      </c>
      <c r="T40" s="25"/>
      <c r="U40" s="49">
        <f t="shared" si="1"/>
        <v>0</v>
      </c>
    </row>
    <row r="41" spans="1:21" x14ac:dyDescent="0.35">
      <c r="A41" s="65" t="s">
        <v>206</v>
      </c>
      <c r="B41" s="66">
        <v>0.5</v>
      </c>
      <c r="C41" s="49" t="str">
        <f>RESUMO!D41</f>
        <v>Cargo de Direção CD4</v>
      </c>
      <c r="D41" s="67" t="str">
        <f>RESUMO!E41</f>
        <v>AG</v>
      </c>
      <c r="E41" s="24"/>
      <c r="F41" s="49" t="str">
        <f>RESUMO!F41</f>
        <v>Disciplina XXXXX</v>
      </c>
      <c r="G41" s="67" t="str">
        <f>RESUMO!G41</f>
        <v>EN</v>
      </c>
      <c r="H41" s="24"/>
      <c r="I41" s="49" t="str">
        <f>RESUMO!H41</f>
        <v>Cargo de Direção CD4</v>
      </c>
      <c r="J41" s="67" t="str">
        <f>RESUMO!I41</f>
        <v>AG</v>
      </c>
      <c r="K41" s="24"/>
      <c r="L41" s="49" t="str">
        <f>RESUMO!J41</f>
        <v>Disciplina XXXXX</v>
      </c>
      <c r="M41" s="67" t="str">
        <f>RESUMO!K41</f>
        <v>EN</v>
      </c>
      <c r="N41" s="24"/>
      <c r="O41" s="49" t="str">
        <f>RESUMO!L41</f>
        <v>Cargo de Direção CD4</v>
      </c>
      <c r="P41" s="67" t="str">
        <f>RESUMO!M41</f>
        <v>AG</v>
      </c>
      <c r="Q41" s="24"/>
      <c r="R41" s="49">
        <f>RESUMO!N41</f>
        <v>0</v>
      </c>
      <c r="S41" s="67">
        <f>RESUMO!O41</f>
        <v>0</v>
      </c>
      <c r="T41" s="25"/>
      <c r="U41" s="49">
        <f t="shared" si="1"/>
        <v>0</v>
      </c>
    </row>
    <row r="42" spans="1:21" x14ac:dyDescent="0.35">
      <c r="A42" s="65" t="s">
        <v>207</v>
      </c>
      <c r="B42" s="66">
        <v>0.5</v>
      </c>
      <c r="C42" s="49" t="str">
        <f>RESUMO!D42</f>
        <v>Cargo de Direção CD4</v>
      </c>
      <c r="D42" s="67" t="str">
        <f>RESUMO!E42</f>
        <v>AG</v>
      </c>
      <c r="E42" s="24"/>
      <c r="F42" s="49" t="str">
        <f>RESUMO!F42</f>
        <v>Disciplina XXXXX</v>
      </c>
      <c r="G42" s="67" t="str">
        <f>RESUMO!G42</f>
        <v>EN</v>
      </c>
      <c r="H42" s="24"/>
      <c r="I42" s="49" t="str">
        <f>RESUMO!H42</f>
        <v>Cargo de Direção CD4</v>
      </c>
      <c r="J42" s="67" t="str">
        <f>RESUMO!I42</f>
        <v>AG</v>
      </c>
      <c r="K42" s="24"/>
      <c r="L42" s="49" t="str">
        <f>RESUMO!J42</f>
        <v>Disciplina XXXXX</v>
      </c>
      <c r="M42" s="67" t="str">
        <f>RESUMO!K42</f>
        <v>EN</v>
      </c>
      <c r="N42" s="24"/>
      <c r="O42" s="49" t="str">
        <f>RESUMO!L42</f>
        <v>Cargo de Direção CD4</v>
      </c>
      <c r="P42" s="67" t="str">
        <f>RESUMO!M42</f>
        <v>AG</v>
      </c>
      <c r="Q42" s="24"/>
      <c r="R42" s="49">
        <f>RESUMO!N42</f>
        <v>0</v>
      </c>
      <c r="S42" s="67">
        <f>RESUMO!O42</f>
        <v>0</v>
      </c>
      <c r="T42" s="25"/>
      <c r="U42" s="49">
        <f t="shared" si="1"/>
        <v>0</v>
      </c>
    </row>
    <row r="43" spans="1:21" x14ac:dyDescent="0.35">
      <c r="A43" s="65" t="s">
        <v>208</v>
      </c>
      <c r="B43" s="66">
        <v>0.5</v>
      </c>
      <c r="C43" s="49" t="str">
        <f>RESUMO!D43</f>
        <v>Cargo de Direção CD4</v>
      </c>
      <c r="D43" s="67" t="str">
        <f>RESUMO!E43</f>
        <v>AG</v>
      </c>
      <c r="E43" s="24"/>
      <c r="F43" s="49" t="str">
        <f>RESUMO!F43</f>
        <v>Disciplina XXXXX</v>
      </c>
      <c r="G43" s="67" t="str">
        <f>RESUMO!G43</f>
        <v>EN</v>
      </c>
      <c r="H43" s="24"/>
      <c r="I43" s="49" t="str">
        <f>RESUMO!H43</f>
        <v>Cargo de Direção CD4</v>
      </c>
      <c r="J43" s="67" t="str">
        <f>RESUMO!I43</f>
        <v>AG</v>
      </c>
      <c r="K43" s="24"/>
      <c r="L43" s="49" t="str">
        <f>RESUMO!J43</f>
        <v>Disciplina XXXXX</v>
      </c>
      <c r="M43" s="67" t="str">
        <f>RESUMO!K43</f>
        <v>EN</v>
      </c>
      <c r="N43" s="24"/>
      <c r="O43" s="49" t="str">
        <f>RESUMO!L43</f>
        <v>Cargo de Direção CD4</v>
      </c>
      <c r="P43" s="67" t="str">
        <f>RESUMO!M43</f>
        <v>AG</v>
      </c>
      <c r="Q43" s="24"/>
      <c r="R43" s="49">
        <f>RESUMO!N43</f>
        <v>0</v>
      </c>
      <c r="S43" s="67">
        <f>RESUMO!O43</f>
        <v>0</v>
      </c>
      <c r="T43" s="25"/>
      <c r="U43" s="49">
        <f t="shared" si="1"/>
        <v>0</v>
      </c>
    </row>
    <row r="44" spans="1:21" x14ac:dyDescent="0.35">
      <c r="A44" s="65" t="s">
        <v>209</v>
      </c>
      <c r="B44" s="66">
        <v>0.5</v>
      </c>
      <c r="C44" s="49" t="str">
        <f>RESUMO!D44</f>
        <v>Cargo de Direção CD4</v>
      </c>
      <c r="D44" s="67" t="str">
        <f>RESUMO!E44</f>
        <v>AG</v>
      </c>
      <c r="E44" s="24"/>
      <c r="F44" s="49" t="str">
        <f>RESUMO!F44</f>
        <v>Disciplina YYYYY</v>
      </c>
      <c r="G44" s="67" t="str">
        <f>RESUMO!G44</f>
        <v>EN</v>
      </c>
      <c r="H44" s="24"/>
      <c r="I44" s="49" t="str">
        <f>RESUMO!H44</f>
        <v>Cargo de Direção CD4</v>
      </c>
      <c r="J44" s="67" t="str">
        <f>RESUMO!I44</f>
        <v>AG</v>
      </c>
      <c r="K44" s="24"/>
      <c r="L44" s="49" t="str">
        <f>RESUMO!J44</f>
        <v>Disciplina YYYYY</v>
      </c>
      <c r="M44" s="67" t="str">
        <f>RESUMO!K44</f>
        <v>EN</v>
      </c>
      <c r="N44" s="24"/>
      <c r="O44" s="49" t="str">
        <f>RESUMO!L44</f>
        <v>Orientação graduação</v>
      </c>
      <c r="P44" s="67" t="str">
        <f>RESUMO!M44</f>
        <v>OR</v>
      </c>
      <c r="Q44" s="24"/>
      <c r="R44" s="49">
        <f>RESUMO!N44</f>
        <v>0</v>
      </c>
      <c r="S44" s="67">
        <f>RESUMO!O44</f>
        <v>0</v>
      </c>
      <c r="T44" s="25"/>
      <c r="U44" s="49">
        <f t="shared" si="1"/>
        <v>0</v>
      </c>
    </row>
    <row r="45" spans="1:21" x14ac:dyDescent="0.35">
      <c r="A45" s="65" t="s">
        <v>210</v>
      </c>
      <c r="B45" s="66">
        <v>0.5</v>
      </c>
      <c r="C45" s="49" t="str">
        <f>RESUMO!D45</f>
        <v>Cargo de Direção CD4</v>
      </c>
      <c r="D45" s="67" t="str">
        <f>RESUMO!E45</f>
        <v>AG</v>
      </c>
      <c r="E45" s="24"/>
      <c r="F45" s="49" t="str">
        <f>RESUMO!F45</f>
        <v>Disciplina YYYYY</v>
      </c>
      <c r="G45" s="67" t="str">
        <f>RESUMO!G45</f>
        <v>EN</v>
      </c>
      <c r="H45" s="24"/>
      <c r="I45" s="49" t="str">
        <f>RESUMO!H45</f>
        <v>Cargo de Direção CD4</v>
      </c>
      <c r="J45" s="67" t="str">
        <f>RESUMO!I45</f>
        <v>AG</v>
      </c>
      <c r="K45" s="24"/>
      <c r="L45" s="49" t="str">
        <f>RESUMO!J45</f>
        <v>Disciplina YYYYY</v>
      </c>
      <c r="M45" s="67" t="str">
        <f>RESUMO!K45</f>
        <v>EN</v>
      </c>
      <c r="N45" s="24"/>
      <c r="O45" s="49" t="str">
        <f>RESUMO!L45</f>
        <v>Orientação graduação</v>
      </c>
      <c r="P45" s="67" t="str">
        <f>RESUMO!M45</f>
        <v>OR</v>
      </c>
      <c r="Q45" s="24"/>
      <c r="R45" s="49">
        <f>RESUMO!N45</f>
        <v>0</v>
      </c>
      <c r="S45" s="67">
        <f>RESUMO!O45</f>
        <v>0</v>
      </c>
      <c r="T45" s="25"/>
      <c r="U45" s="49">
        <f t="shared" si="1"/>
        <v>0</v>
      </c>
    </row>
    <row r="46" spans="1:21" x14ac:dyDescent="0.35">
      <c r="A46" s="65" t="s">
        <v>211</v>
      </c>
      <c r="B46" s="66">
        <v>0.5</v>
      </c>
      <c r="C46" s="49" t="str">
        <f>RESUMO!D46</f>
        <v>Cargo de Direção CD4</v>
      </c>
      <c r="D46" s="67" t="str">
        <f>RESUMO!E46</f>
        <v>AG</v>
      </c>
      <c r="E46" s="24"/>
      <c r="F46" s="49" t="str">
        <f>RESUMO!F46</f>
        <v>Disciplina YYYYY</v>
      </c>
      <c r="G46" s="67" t="str">
        <f>RESUMO!G46</f>
        <v>EN</v>
      </c>
      <c r="H46" s="24"/>
      <c r="I46" s="49" t="str">
        <f>RESUMO!H46</f>
        <v>Curso de Capacitação</v>
      </c>
      <c r="J46" s="67" t="str">
        <f>RESUMO!I46</f>
        <v>CA</v>
      </c>
      <c r="K46" s="24"/>
      <c r="L46" s="49" t="str">
        <f>RESUMO!J46</f>
        <v>Disciplina YYYYY</v>
      </c>
      <c r="M46" s="67" t="str">
        <f>RESUMO!K46</f>
        <v>EN</v>
      </c>
      <c r="N46" s="24"/>
      <c r="O46" s="49" t="str">
        <f>RESUMO!L46</f>
        <v>Orientação graduação</v>
      </c>
      <c r="P46" s="67" t="str">
        <f>RESUMO!M46</f>
        <v>OR</v>
      </c>
      <c r="Q46" s="24"/>
      <c r="R46" s="49">
        <f>RESUMO!N46</f>
        <v>0</v>
      </c>
      <c r="S46" s="67">
        <f>RESUMO!O46</f>
        <v>0</v>
      </c>
      <c r="T46" s="25"/>
      <c r="U46" s="49">
        <f t="shared" si="1"/>
        <v>0</v>
      </c>
    </row>
    <row r="47" spans="1:21" x14ac:dyDescent="0.35">
      <c r="A47" s="65" t="s">
        <v>212</v>
      </c>
      <c r="B47" s="66">
        <v>0.5</v>
      </c>
      <c r="C47" s="49" t="str">
        <f>RESUMO!D47</f>
        <v>Cargo de Direção CD4</v>
      </c>
      <c r="D47" s="67" t="str">
        <f>RESUMO!E47</f>
        <v>AG</v>
      </c>
      <c r="E47" s="24"/>
      <c r="F47" s="49" t="str">
        <f>RESUMO!F47</f>
        <v>Disciplina YYYYY</v>
      </c>
      <c r="G47" s="67" t="str">
        <f>RESUMO!G47</f>
        <v>EN</v>
      </c>
      <c r="H47" s="24"/>
      <c r="I47" s="49" t="str">
        <f>RESUMO!H47</f>
        <v>Curso de Capacitação</v>
      </c>
      <c r="J47" s="67" t="str">
        <f>RESUMO!I47</f>
        <v>CA</v>
      </c>
      <c r="K47" s="24"/>
      <c r="L47" s="49" t="str">
        <f>RESUMO!J47</f>
        <v>Disciplina YYYYY</v>
      </c>
      <c r="M47" s="67" t="str">
        <f>RESUMO!K47</f>
        <v>EN</v>
      </c>
      <c r="N47" s="24"/>
      <c r="O47" s="49" t="str">
        <f>RESUMO!L47</f>
        <v>Orientação graduação</v>
      </c>
      <c r="P47" s="67" t="str">
        <f>RESUMO!M47</f>
        <v>OR</v>
      </c>
      <c r="Q47" s="24"/>
      <c r="R47" s="49">
        <f>RESUMO!N47</f>
        <v>0</v>
      </c>
      <c r="S47" s="67">
        <f>RESUMO!O47</f>
        <v>0</v>
      </c>
      <c r="T47" s="25"/>
      <c r="U47" s="49">
        <f t="shared" si="1"/>
        <v>0</v>
      </c>
    </row>
    <row r="48" spans="1:21" x14ac:dyDescent="0.35">
      <c r="A48" s="65"/>
      <c r="B48" s="66"/>
      <c r="C48" s="49"/>
      <c r="D48" s="67"/>
      <c r="E48" s="21"/>
      <c r="F48" s="49"/>
      <c r="G48" s="67"/>
      <c r="H48" s="21"/>
      <c r="I48" s="49"/>
      <c r="J48" s="67"/>
      <c r="K48" s="21"/>
      <c r="L48" s="49"/>
      <c r="M48" s="67"/>
      <c r="N48" s="21"/>
      <c r="O48" s="49"/>
      <c r="P48" s="67"/>
      <c r="Q48" s="21"/>
      <c r="R48" s="49"/>
      <c r="S48" s="49"/>
      <c r="T48" s="26"/>
      <c r="U48" s="49"/>
    </row>
    <row r="49" spans="1:21" x14ac:dyDescent="0.35">
      <c r="A49" s="113"/>
      <c r="B49" s="113"/>
      <c r="C49" s="43" t="s">
        <v>192</v>
      </c>
      <c r="D49" s="68" t="s">
        <v>186</v>
      </c>
      <c r="E49" s="15" t="s">
        <v>245</v>
      </c>
      <c r="F49" s="43" t="s">
        <v>192</v>
      </c>
      <c r="G49" s="68" t="s">
        <v>186</v>
      </c>
      <c r="H49" s="15" t="s">
        <v>245</v>
      </c>
      <c r="I49" s="43" t="s">
        <v>192</v>
      </c>
      <c r="J49" s="68" t="s">
        <v>186</v>
      </c>
      <c r="K49" s="15" t="s">
        <v>245</v>
      </c>
      <c r="L49" s="43" t="s">
        <v>192</v>
      </c>
      <c r="M49" s="68" t="s">
        <v>186</v>
      </c>
      <c r="N49" s="15" t="s">
        <v>245</v>
      </c>
      <c r="O49" s="43" t="s">
        <v>192</v>
      </c>
      <c r="P49" s="68" t="s">
        <v>186</v>
      </c>
      <c r="Q49" s="15" t="s">
        <v>245</v>
      </c>
      <c r="R49" s="43" t="s">
        <v>192</v>
      </c>
      <c r="S49" s="68" t="s">
        <v>186</v>
      </c>
      <c r="T49" s="23" t="s">
        <v>245</v>
      </c>
      <c r="U49" s="49"/>
    </row>
    <row r="50" spans="1:21" x14ac:dyDescent="0.35">
      <c r="A50" s="65" t="s">
        <v>213</v>
      </c>
      <c r="B50" s="66">
        <v>0.5</v>
      </c>
      <c r="C50" s="49">
        <f>RESUMO!D50</f>
        <v>0</v>
      </c>
      <c r="D50" s="67">
        <f>RESUMO!E50</f>
        <v>0</v>
      </c>
      <c r="E50" s="21"/>
      <c r="F50" s="49">
        <f>RESUMO!F50</f>
        <v>0</v>
      </c>
      <c r="G50" s="49">
        <f>RESUMO!G50</f>
        <v>0</v>
      </c>
      <c r="H50" s="21"/>
      <c r="I50" s="49">
        <f>RESUMO!H50</f>
        <v>0</v>
      </c>
      <c r="J50" s="67">
        <f>RESUMO!I50</f>
        <v>0</v>
      </c>
      <c r="K50" s="21"/>
      <c r="L50" s="49">
        <f>RESUMO!J50</f>
        <v>0</v>
      </c>
      <c r="M50" s="49">
        <f>RESUMO!K50</f>
        <v>0</v>
      </c>
      <c r="N50" s="21"/>
      <c r="O50" s="49">
        <f>RESUMO!L50</f>
        <v>0</v>
      </c>
      <c r="P50" s="67">
        <f>RESUMO!M50</f>
        <v>0</v>
      </c>
      <c r="Q50" s="21"/>
      <c r="R50" s="49">
        <f>RESUMO!N50</f>
        <v>0</v>
      </c>
      <c r="S50" s="67">
        <f>RESUMO!O50</f>
        <v>0</v>
      </c>
      <c r="T50" s="25"/>
      <c r="U50" s="49">
        <f t="shared" ref="U50:U57" si="2">B50*(E50+H50+K50+N50+Q50+T50)</f>
        <v>0</v>
      </c>
    </row>
    <row r="51" spans="1:21" x14ac:dyDescent="0.35">
      <c r="A51" s="65" t="s">
        <v>214</v>
      </c>
      <c r="B51" s="66">
        <v>0.5</v>
      </c>
      <c r="C51" s="49">
        <f>RESUMO!D51</f>
        <v>0</v>
      </c>
      <c r="D51" s="67">
        <f>RESUMO!E51</f>
        <v>0</v>
      </c>
      <c r="E51" s="21"/>
      <c r="F51" s="49">
        <f>RESUMO!F51</f>
        <v>0</v>
      </c>
      <c r="G51" s="49">
        <f>RESUMO!G51</f>
        <v>0</v>
      </c>
      <c r="H51" s="21"/>
      <c r="I51" s="49">
        <f>RESUMO!H51</f>
        <v>0</v>
      </c>
      <c r="J51" s="67">
        <f>RESUMO!I51</f>
        <v>0</v>
      </c>
      <c r="K51" s="21"/>
      <c r="L51" s="49">
        <f>RESUMO!J51</f>
        <v>0</v>
      </c>
      <c r="M51" s="49">
        <f>RESUMO!K51</f>
        <v>0</v>
      </c>
      <c r="N51" s="21"/>
      <c r="O51" s="49">
        <f>RESUMO!L51</f>
        <v>0</v>
      </c>
      <c r="P51" s="67">
        <f>RESUMO!M51</f>
        <v>0</v>
      </c>
      <c r="Q51" s="21"/>
      <c r="R51" s="49">
        <f>RESUMO!N51</f>
        <v>0</v>
      </c>
      <c r="S51" s="67">
        <f>RESUMO!O51</f>
        <v>0</v>
      </c>
      <c r="T51" s="25"/>
      <c r="U51" s="49">
        <f t="shared" si="2"/>
        <v>0</v>
      </c>
    </row>
    <row r="52" spans="1:21" x14ac:dyDescent="0.35">
      <c r="A52" s="65" t="s">
        <v>215</v>
      </c>
      <c r="B52" s="66">
        <v>0.5</v>
      </c>
      <c r="C52" s="49">
        <f>RESUMO!D52</f>
        <v>0</v>
      </c>
      <c r="D52" s="67">
        <f>RESUMO!E52</f>
        <v>0</v>
      </c>
      <c r="E52" s="21"/>
      <c r="F52" s="49">
        <f>RESUMO!F52</f>
        <v>0</v>
      </c>
      <c r="G52" s="49">
        <f>RESUMO!G52</f>
        <v>0</v>
      </c>
      <c r="H52" s="21"/>
      <c r="I52" s="49">
        <f>RESUMO!H52</f>
        <v>0</v>
      </c>
      <c r="J52" s="67">
        <f>RESUMO!I52</f>
        <v>0</v>
      </c>
      <c r="K52" s="21"/>
      <c r="L52" s="49">
        <f>RESUMO!J52</f>
        <v>0</v>
      </c>
      <c r="M52" s="49">
        <f>RESUMO!K52</f>
        <v>0</v>
      </c>
      <c r="N52" s="21"/>
      <c r="O52" s="49">
        <f>RESUMO!L52</f>
        <v>0</v>
      </c>
      <c r="P52" s="67">
        <f>RESUMO!M52</f>
        <v>0</v>
      </c>
      <c r="Q52" s="21"/>
      <c r="R52" s="49">
        <f>RESUMO!N52</f>
        <v>0</v>
      </c>
      <c r="S52" s="67">
        <f>RESUMO!O52</f>
        <v>0</v>
      </c>
      <c r="T52" s="25"/>
      <c r="U52" s="49">
        <f t="shared" si="2"/>
        <v>0</v>
      </c>
    </row>
    <row r="53" spans="1:21" x14ac:dyDescent="0.35">
      <c r="A53" s="65" t="s">
        <v>216</v>
      </c>
      <c r="B53" s="66">
        <v>0.5</v>
      </c>
      <c r="C53" s="49">
        <f>RESUMO!D53</f>
        <v>0</v>
      </c>
      <c r="D53" s="67">
        <f>RESUMO!E53</f>
        <v>0</v>
      </c>
      <c r="E53" s="21"/>
      <c r="F53" s="49">
        <f>RESUMO!F53</f>
        <v>0</v>
      </c>
      <c r="G53" s="49">
        <f>RESUMO!G53</f>
        <v>0</v>
      </c>
      <c r="H53" s="21"/>
      <c r="I53" s="49">
        <f>RESUMO!H53</f>
        <v>0</v>
      </c>
      <c r="J53" s="67">
        <f>RESUMO!I53</f>
        <v>0</v>
      </c>
      <c r="K53" s="21"/>
      <c r="L53" s="49">
        <f>RESUMO!J53</f>
        <v>0</v>
      </c>
      <c r="M53" s="49">
        <f>RESUMO!K53</f>
        <v>0</v>
      </c>
      <c r="N53" s="21"/>
      <c r="O53" s="49">
        <f>RESUMO!L53</f>
        <v>0</v>
      </c>
      <c r="P53" s="67">
        <f>RESUMO!M53</f>
        <v>0</v>
      </c>
      <c r="Q53" s="21"/>
      <c r="R53" s="49">
        <f>RESUMO!N53</f>
        <v>0</v>
      </c>
      <c r="S53" s="67">
        <f>RESUMO!O53</f>
        <v>0</v>
      </c>
      <c r="T53" s="25"/>
      <c r="U53" s="49">
        <f t="shared" si="2"/>
        <v>0</v>
      </c>
    </row>
    <row r="54" spans="1:21" x14ac:dyDescent="0.35">
      <c r="A54" s="65" t="s">
        <v>217</v>
      </c>
      <c r="B54" s="66">
        <v>0.5</v>
      </c>
      <c r="C54" s="49">
        <f>RESUMO!D54</f>
        <v>0</v>
      </c>
      <c r="D54" s="67">
        <f>RESUMO!E54</f>
        <v>0</v>
      </c>
      <c r="E54" s="21"/>
      <c r="F54" s="49">
        <f>RESUMO!F54</f>
        <v>0</v>
      </c>
      <c r="G54" s="49">
        <f>RESUMO!G54</f>
        <v>0</v>
      </c>
      <c r="H54" s="21"/>
      <c r="I54" s="49">
        <f>RESUMO!H54</f>
        <v>0</v>
      </c>
      <c r="J54" s="67">
        <f>RESUMO!I54</f>
        <v>0</v>
      </c>
      <c r="K54" s="21"/>
      <c r="L54" s="49">
        <f>RESUMO!J54</f>
        <v>0</v>
      </c>
      <c r="M54" s="49">
        <f>RESUMO!K54</f>
        <v>0</v>
      </c>
      <c r="N54" s="21"/>
      <c r="O54" s="49">
        <f>RESUMO!L54</f>
        <v>0</v>
      </c>
      <c r="P54" s="67">
        <f>RESUMO!M54</f>
        <v>0</v>
      </c>
      <c r="Q54" s="21"/>
      <c r="R54" s="49">
        <f>RESUMO!N54</f>
        <v>0</v>
      </c>
      <c r="S54" s="67">
        <f>RESUMO!O54</f>
        <v>0</v>
      </c>
      <c r="T54" s="25"/>
      <c r="U54" s="49">
        <f t="shared" si="2"/>
        <v>0</v>
      </c>
    </row>
    <row r="55" spans="1:21" x14ac:dyDescent="0.35">
      <c r="A55" s="65" t="s">
        <v>218</v>
      </c>
      <c r="B55" s="66">
        <v>0.5</v>
      </c>
      <c r="C55" s="49">
        <f>RESUMO!D55</f>
        <v>0</v>
      </c>
      <c r="D55" s="67">
        <f>RESUMO!E55</f>
        <v>0</v>
      </c>
      <c r="E55" s="21"/>
      <c r="F55" s="49">
        <f>RESUMO!F55</f>
        <v>0</v>
      </c>
      <c r="G55" s="49">
        <f>RESUMO!G55</f>
        <v>0</v>
      </c>
      <c r="H55" s="21"/>
      <c r="I55" s="49">
        <f>RESUMO!H55</f>
        <v>0</v>
      </c>
      <c r="J55" s="67">
        <f>RESUMO!I55</f>
        <v>0</v>
      </c>
      <c r="K55" s="21"/>
      <c r="L55" s="49">
        <f>RESUMO!J55</f>
        <v>0</v>
      </c>
      <c r="M55" s="49">
        <f>RESUMO!K55</f>
        <v>0</v>
      </c>
      <c r="N55" s="21"/>
      <c r="O55" s="49">
        <f>RESUMO!L55</f>
        <v>0</v>
      </c>
      <c r="P55" s="67">
        <f>RESUMO!M55</f>
        <v>0</v>
      </c>
      <c r="Q55" s="21"/>
      <c r="R55" s="49">
        <f>RESUMO!N55</f>
        <v>0</v>
      </c>
      <c r="S55" s="67">
        <f>RESUMO!O55</f>
        <v>0</v>
      </c>
      <c r="T55" s="25"/>
      <c r="U55" s="49">
        <f t="shared" si="2"/>
        <v>0</v>
      </c>
    </row>
    <row r="56" spans="1:21" x14ac:dyDescent="0.35">
      <c r="A56" s="69" t="s">
        <v>219</v>
      </c>
      <c r="B56" s="70">
        <v>0.5</v>
      </c>
      <c r="C56" s="49">
        <f>RESUMO!D56</f>
        <v>0</v>
      </c>
      <c r="D56" s="67">
        <f>RESUMO!E56</f>
        <v>0</v>
      </c>
      <c r="E56" s="22"/>
      <c r="F56" s="49">
        <f>RESUMO!F56</f>
        <v>0</v>
      </c>
      <c r="G56" s="49">
        <f>RESUMO!G56</f>
        <v>0</v>
      </c>
      <c r="H56" s="22"/>
      <c r="I56" s="49">
        <f>RESUMO!H56</f>
        <v>0</v>
      </c>
      <c r="J56" s="67">
        <f>RESUMO!I56</f>
        <v>0</v>
      </c>
      <c r="K56" s="22"/>
      <c r="L56" s="49">
        <f>RESUMO!J56</f>
        <v>0</v>
      </c>
      <c r="M56" s="49">
        <f>RESUMO!K56</f>
        <v>0</v>
      </c>
      <c r="N56" s="22"/>
      <c r="O56" s="49">
        <f>RESUMO!L56</f>
        <v>0</v>
      </c>
      <c r="P56" s="67">
        <f>RESUMO!M56</f>
        <v>0</v>
      </c>
      <c r="Q56" s="21"/>
      <c r="R56" s="49">
        <f>RESUMO!N56</f>
        <v>0</v>
      </c>
      <c r="S56" s="67">
        <f>RESUMO!O56</f>
        <v>0</v>
      </c>
      <c r="T56" s="25"/>
      <c r="U56" s="49">
        <f t="shared" si="2"/>
        <v>0</v>
      </c>
    </row>
    <row r="57" spans="1:21" x14ac:dyDescent="0.35">
      <c r="A57" s="69" t="s">
        <v>220</v>
      </c>
      <c r="B57" s="70">
        <v>0.5</v>
      </c>
      <c r="C57" s="49">
        <f>RESUMO!D57</f>
        <v>0</v>
      </c>
      <c r="D57" s="67">
        <f>RESUMO!E57</f>
        <v>0</v>
      </c>
      <c r="E57" s="22"/>
      <c r="F57" s="49">
        <f>RESUMO!F57</f>
        <v>0</v>
      </c>
      <c r="G57" s="49">
        <f>RESUMO!G57</f>
        <v>0</v>
      </c>
      <c r="H57" s="22"/>
      <c r="I57" s="49">
        <f>RESUMO!H57</f>
        <v>0</v>
      </c>
      <c r="J57" s="67">
        <f>RESUMO!I57</f>
        <v>0</v>
      </c>
      <c r="K57" s="22"/>
      <c r="L57" s="49">
        <f>RESUMO!J57</f>
        <v>0</v>
      </c>
      <c r="M57" s="49">
        <f>RESUMO!K57</f>
        <v>0</v>
      </c>
      <c r="N57" s="22"/>
      <c r="O57" s="49">
        <f>RESUMO!L57</f>
        <v>0</v>
      </c>
      <c r="P57" s="67">
        <f>RESUMO!M57</f>
        <v>0</v>
      </c>
      <c r="Q57" s="20"/>
      <c r="R57" s="49">
        <f>RESUMO!N57</f>
        <v>0</v>
      </c>
      <c r="S57" s="67">
        <f>RESUMO!O57</f>
        <v>0</v>
      </c>
      <c r="T57" s="25"/>
      <c r="U57" s="49">
        <f t="shared" si="2"/>
        <v>0</v>
      </c>
    </row>
    <row r="58" spans="1:21" x14ac:dyDescent="0.35">
      <c r="A58" s="118" t="s">
        <v>221</v>
      </c>
      <c r="B58" s="118"/>
      <c r="C58" s="118"/>
      <c r="D58" s="116" t="s">
        <v>222</v>
      </c>
      <c r="E58" s="116"/>
      <c r="F58" s="72"/>
      <c r="G58" s="116" t="s">
        <v>223</v>
      </c>
      <c r="H58" s="116"/>
      <c r="I58" s="72"/>
      <c r="J58" s="116" t="s">
        <v>224</v>
      </c>
      <c r="K58" s="116"/>
      <c r="L58" s="72"/>
      <c r="M58" s="116" t="s">
        <v>225</v>
      </c>
      <c r="N58" s="116"/>
      <c r="O58" s="72"/>
      <c r="P58" s="116" t="s">
        <v>226</v>
      </c>
      <c r="Q58" s="116"/>
      <c r="R58" s="72"/>
      <c r="S58" s="116" t="s">
        <v>191</v>
      </c>
      <c r="T58" s="116"/>
      <c r="U58" s="83" t="s">
        <v>247</v>
      </c>
    </row>
    <row r="59" spans="1:21" x14ac:dyDescent="0.35">
      <c r="A59" s="118"/>
      <c r="B59" s="118"/>
      <c r="C59" s="118"/>
      <c r="D59" s="73" t="s">
        <v>227</v>
      </c>
      <c r="E59" s="74">
        <f>(SUMIF(D26:D57,"EN",$B26:$B57)+SUMIF(D26:D57,"OR",$B26:$B57)+SUMIF(D26:D57,"AA",$B26:$B57)+SUMIF(D26:D57,"AE",$B26:$B57)+ SUMIF(D26:D57,"AG",$B26:$B57)+SUMIF(D26:D57,"CA",B26:B57))</f>
        <v>7.5</v>
      </c>
      <c r="F59" s="74"/>
      <c r="G59" s="73" t="s">
        <v>227</v>
      </c>
      <c r="H59" s="84">
        <f>(SUMIF(G26:G57,"EN",$B26:$B57)+SUMIF(G26:G57,"OR",$B26:$B57)+SUMIF(G26:G57,"AA",$B26:$B57)+SUMIF(G26:G57,"AE",$B26:$B57)+ SUMIF(G26:G57,"AG",$B26:$B57)+SUMIF(G26:G57,"CA",$B26:$B57))</f>
        <v>8</v>
      </c>
      <c r="I59" s="74"/>
      <c r="J59" s="73" t="s">
        <v>227</v>
      </c>
      <c r="K59" s="84">
        <f>(SUMIF(J26:J57,"EN",$B26:$B57)+SUMIF(J26:J57,"OR",$B26:$B57)+SUMIF(J26:J57,"AA",$B26:$B57)+SUMIF(J26:J57,"AE",$B26:$B57)+ SUMIF(J26:J57,"AG",$B26:$B57)+SUMIF(J26:J57,"CA",$B26:$B57))</f>
        <v>8</v>
      </c>
      <c r="L59" s="74"/>
      <c r="M59" s="73" t="s">
        <v>227</v>
      </c>
      <c r="N59" s="74">
        <f>(SUMIF(M26:M57,"EN",$B26:$B57)+SUMIF(M26:M57,"OR",$B26:$B57)+SUMIF(M26:M57,"AA",$B26:$B57)+SUMIF(M26:M57,"AE",$B26:$B57)+ SUMIF(M26:M57,"AG",$B26:$B57)+SUMIF(M26:M57,"CA",$B26:$B57))</f>
        <v>8</v>
      </c>
      <c r="O59" s="74"/>
      <c r="P59" s="73" t="s">
        <v>227</v>
      </c>
      <c r="Q59" s="74">
        <f>(SUMIF(P26:P57,"EN",$B26:$B57)+SUMIF(P26:P57,"OR",$B26:$B57)+SUMIF(P26:P57,"AA",$B26:$B57)+SUMIF(P26:P57,"AE",$B26:$B57)+ SUMIF(P26:P57,"AG",$B26:$B57)+SUMIF(P26:P57,"CA",$B26:$B57))</f>
        <v>8</v>
      </c>
      <c r="R59" s="74"/>
      <c r="S59" s="73" t="s">
        <v>227</v>
      </c>
      <c r="T59" s="74">
        <f>(SUMIF(S26:S57,"EN",$B26:$B57)+SUMIF(S26:S57,"OR",$B26:$B57)+SUMIF(S26:S57,"AA",$B26:$B57)+SUMIF(S26:S57,"AE",$B26:$B57)+ SUMIF(S26:S57,"AG",$B26:$B57)+SUMIF(S26:S57,"CA",$B26:$B57))</f>
        <v>0</v>
      </c>
      <c r="U59" s="84">
        <f>SUM(U26:U35,U38:U47,U50:U57)</f>
        <v>0</v>
      </c>
    </row>
    <row r="60" spans="1:21" x14ac:dyDescent="0.35">
      <c r="B60" s="75"/>
      <c r="C60" s="3"/>
    </row>
    <row r="61" spans="1:21" x14ac:dyDescent="0.35">
      <c r="B61" s="75"/>
      <c r="C61" s="3"/>
    </row>
    <row r="62" spans="1:21" x14ac:dyDescent="0.35">
      <c r="A62" s="86" t="s">
        <v>228</v>
      </c>
      <c r="B62" s="86"/>
      <c r="C62" s="86"/>
      <c r="D62" s="86"/>
      <c r="E62" s="86"/>
      <c r="F62" s="86"/>
      <c r="G62" s="86"/>
    </row>
    <row r="63" spans="1:21" x14ac:dyDescent="0.35">
      <c r="C63" s="3"/>
      <c r="F63" s="123" t="s">
        <v>229</v>
      </c>
      <c r="G63" s="123"/>
      <c r="H63" s="123" t="s">
        <v>248</v>
      </c>
      <c r="I63" s="123"/>
      <c r="L63" s="4"/>
    </row>
    <row r="64" spans="1:21" x14ac:dyDescent="0.35">
      <c r="A64" s="107" t="s">
        <v>231</v>
      </c>
      <c r="B64" s="107"/>
      <c r="C64" s="107"/>
      <c r="D64" s="107"/>
      <c r="E64" s="107"/>
      <c r="F64" s="113">
        <f>ENSINO!B43</f>
        <v>16</v>
      </c>
      <c r="G64" s="113"/>
      <c r="H64" s="114">
        <f>SUMIF($D$26:$D$57,"EN",$B$26:$B$57)+SUMIF($G$26:$G$57,"EN",$B$26:$B$57)+SUMIF($J$26:$J$57,"EN",$B$26:$B$57)+SUMIF($M$26:$M$57,"EN",$B$26:$B$57)+SUMIF($P$26:$P$57,"EN",$B$26:$B$57)+SUMIF($T$26:$T$57,"EN",$B$26:$B$57)</f>
        <v>16</v>
      </c>
      <c r="I64" s="114"/>
      <c r="J64" s="4"/>
      <c r="K64" s="76" t="str">
        <f>IF(H64&lt;=2*F64,"OK","ERRO!!!")</f>
        <v>OK</v>
      </c>
    </row>
    <row r="65" spans="1:11" x14ac:dyDescent="0.35">
      <c r="A65" s="107" t="s">
        <v>232</v>
      </c>
      <c r="B65" s="107"/>
      <c r="C65" s="107"/>
      <c r="D65" s="107"/>
      <c r="E65" s="107"/>
      <c r="F65" s="113">
        <f>ORIENTAÇÃO!B57</f>
        <v>2</v>
      </c>
      <c r="G65" s="113"/>
      <c r="H65" s="114">
        <f>SUMIF($D$26:$D$57,"OR",$B$26:$B$57)+SUMIF($G$26:$G$57,"OR",$B$26:$B$57)+SUMIF($J$26:$J$57,"OR",$B$26:$B$57)+SUMIF($M$26:$M$57,"OR",$B$26:$B$57)+SUMIF($P$26:$P$57,"OR",$B$26:$B$57)+SUMIF($T$26:$T$57,"OR",$B$26:$B$57)</f>
        <v>2</v>
      </c>
      <c r="I65" s="114"/>
      <c r="J65" s="4"/>
      <c r="K65" s="76" t="str">
        <f t="shared" ref="K65:K70" si="3">IF(F65=H65,"OK","ERRO!!!")</f>
        <v>OK</v>
      </c>
    </row>
    <row r="66" spans="1:11" x14ac:dyDescent="0.35">
      <c r="A66" s="107" t="s">
        <v>233</v>
      </c>
      <c r="B66" s="107"/>
      <c r="C66" s="107"/>
      <c r="D66" s="107"/>
      <c r="E66" s="107"/>
      <c r="F66" s="113">
        <f>'PROD PESQ E ATIV ACAD'!B30</f>
        <v>1</v>
      </c>
      <c r="G66" s="113"/>
      <c r="H66" s="114">
        <f>SUMIF($D$26:$D$57,"AA",$B$26:$B$57)+SUMIF($G$26:$G$57,"AA",$B$26:$B$57)+SUMIF($J$26:$J$57,"AA",$B$26:$B$57)+SUMIF($M$26:$M$57,"AA",$B$26:$B$57)+SUMIF($P$26:$P$57,"AA",$B$26:$B$57)+SUMIF($T$26:$T$57,"AA",$B$26:$B$57)</f>
        <v>0</v>
      </c>
      <c r="I66" s="114"/>
      <c r="J66" s="4"/>
      <c r="K66" s="76" t="str">
        <f t="shared" si="3"/>
        <v>ERRO!!!</v>
      </c>
    </row>
    <row r="67" spans="1:11" x14ac:dyDescent="0.35">
      <c r="A67" s="107" t="s">
        <v>234</v>
      </c>
      <c r="B67" s="107"/>
      <c r="C67" s="107"/>
      <c r="D67" s="107"/>
      <c r="E67" s="107"/>
      <c r="F67" s="113">
        <f>'PROD ATIV EXT'!B32</f>
        <v>1</v>
      </c>
      <c r="G67" s="113"/>
      <c r="H67" s="114">
        <f>SUMIF($D$26:$D$57,"AE",$B$26:$B$57)+SUMIF($G$26:$G$57,"AE",$B$26:$B$57)+SUMIF($J$26:$J$57,"AE",$B$26:$B$57)+SUMIF($M$26:$M$57,"AE",$B$26:$B$57)+SUMIF($P$26:$P$57,"AE",$B$26:$B$57)+SUMIF($T$26:$T$57,"AE",$B$26:$B$57)</f>
        <v>0</v>
      </c>
      <c r="I67" s="114"/>
      <c r="J67" s="4"/>
      <c r="K67" s="76" t="str">
        <f t="shared" si="3"/>
        <v>ERRO!!!</v>
      </c>
    </row>
    <row r="68" spans="1:11" x14ac:dyDescent="0.35">
      <c r="A68" s="107" t="s">
        <v>235</v>
      </c>
      <c r="B68" s="107"/>
      <c r="C68" s="107"/>
      <c r="D68" s="107"/>
      <c r="E68" s="107"/>
      <c r="F68" s="113">
        <f>'ATIV GESTÃO'!B59</f>
        <v>25</v>
      </c>
      <c r="G68" s="113"/>
      <c r="H68" s="114">
        <f>SUMIF($D$26:$D$57,"AG",$B$26:$B$57)+SUMIF($G$26:$G$57,"AG",$B$26:$B$57)+SUMIF($J$26:$J$57,"AG",$B$26:$B$57)+SUMIF($M$26:$M$57,"AG",$B$26:$B$57)+SUMIF($P$26:$P$57,"AG",$B$26:$B$57)+SUMIF($T$26:$T$57,"AG",$B$26:$B$57)</f>
        <v>20.5</v>
      </c>
      <c r="I68" s="114"/>
      <c r="J68" s="4"/>
      <c r="K68" s="76" t="str">
        <f t="shared" si="3"/>
        <v>ERRO!!!</v>
      </c>
    </row>
    <row r="69" spans="1:11" x14ac:dyDescent="0.35">
      <c r="A69" s="107" t="s">
        <v>236</v>
      </c>
      <c r="B69" s="107"/>
      <c r="C69" s="107"/>
      <c r="D69" s="107"/>
      <c r="E69" s="107"/>
      <c r="F69" s="108">
        <f>CAPACIT!B31</f>
        <v>1</v>
      </c>
      <c r="G69" s="108"/>
      <c r="H69" s="109">
        <f>SUMIF($D$26:$D$57,"CA",$B$26:$B$57)+SUMIF($G$26:$G$57,"CA",$B$26:$B$57)+SUMIF($J$26:$J$57,"CA",$B$26:$B$57)+SUMIF($M$26:$M$57,"CA",$B$26:$B$57)+SUMIF($P$26:$P$57,"CA",$B$26:$B$57)+SUMIF($T$26:$T$57,"CA",$B$26:$B$57)</f>
        <v>1</v>
      </c>
      <c r="I69" s="109"/>
      <c r="J69" s="4"/>
      <c r="K69" s="76" t="str">
        <f t="shared" si="3"/>
        <v>OK</v>
      </c>
    </row>
    <row r="70" spans="1:11" x14ac:dyDescent="0.35">
      <c r="B70" s="110" t="s">
        <v>237</v>
      </c>
      <c r="C70" s="110"/>
      <c r="D70" s="110"/>
      <c r="E70" s="110"/>
      <c r="F70" s="111">
        <f>SUM(F64:G69)</f>
        <v>46</v>
      </c>
      <c r="G70" s="111"/>
      <c r="H70" s="111">
        <f>SUM(H64:I69)</f>
        <v>39.5</v>
      </c>
      <c r="I70" s="111"/>
      <c r="J70" s="44"/>
      <c r="K70" s="76" t="str">
        <f t="shared" si="3"/>
        <v>ERRO!!!</v>
      </c>
    </row>
    <row r="71" spans="1:11" ht="33.75" customHeight="1" x14ac:dyDescent="0.35">
      <c r="A71" s="1"/>
      <c r="B71" s="101" t="s">
        <v>238</v>
      </c>
      <c r="C71" s="101"/>
      <c r="D71" s="78" t="s">
        <v>239</v>
      </c>
      <c r="E71" s="102" t="s">
        <v>240</v>
      </c>
      <c r="F71" s="102"/>
      <c r="G71" s="102"/>
    </row>
    <row r="72" spans="1:11" x14ac:dyDescent="0.35">
      <c r="B72" s="104">
        <f>IF(B10="40 DE", 40,IF(B10=40,40, IF(B10=20,20,"ERRO")))</f>
        <v>40</v>
      </c>
      <c r="C72" s="104"/>
      <c r="D72" s="80">
        <f>E59+H59+K59+N59+Q59</f>
        <v>39.5</v>
      </c>
      <c r="E72" s="105" t="str">
        <f>IF(B72=D72,"OK","ERRO!!!")</f>
        <v>ERRO!!!</v>
      </c>
      <c r="F72" s="105"/>
      <c r="G72" s="105"/>
    </row>
    <row r="73" spans="1:11" x14ac:dyDescent="0.35">
      <c r="C73" s="3"/>
    </row>
    <row r="74" spans="1:11" x14ac:dyDescent="0.35">
      <c r="A74" s="86" t="s">
        <v>249</v>
      </c>
      <c r="B74" s="86"/>
      <c r="C74" s="86"/>
      <c r="D74" s="86"/>
    </row>
    <row r="75" spans="1:11" x14ac:dyDescent="0.35">
      <c r="A75" s="44" t="s">
        <v>250</v>
      </c>
      <c r="B75" s="44"/>
      <c r="C75" s="44"/>
      <c r="D75" s="29" t="s">
        <v>251</v>
      </c>
    </row>
    <row r="76" spans="1:11" x14ac:dyDescent="0.35">
      <c r="A76" s="44" t="s">
        <v>252</v>
      </c>
      <c r="B76" s="44"/>
      <c r="C76" s="44"/>
      <c r="D76" s="85">
        <f t="shared" ref="D76:D81" si="4">H64/$H$70</f>
        <v>0.4050632911392405</v>
      </c>
    </row>
    <row r="77" spans="1:11" x14ac:dyDescent="0.35">
      <c r="A77" s="44" t="s">
        <v>253</v>
      </c>
      <c r="B77" s="44"/>
      <c r="C77" s="44"/>
      <c r="D77" s="85">
        <f t="shared" si="4"/>
        <v>5.0632911392405063E-2</v>
      </c>
    </row>
    <row r="78" spans="1:11" x14ac:dyDescent="0.35">
      <c r="A78" s="44" t="s">
        <v>254</v>
      </c>
      <c r="B78" s="44"/>
      <c r="C78" s="44"/>
      <c r="D78" s="85">
        <f t="shared" si="4"/>
        <v>0</v>
      </c>
    </row>
    <row r="79" spans="1:11" x14ac:dyDescent="0.35">
      <c r="A79" s="44" t="s">
        <v>255</v>
      </c>
      <c r="B79" s="44"/>
      <c r="C79" s="44"/>
      <c r="D79" s="85">
        <f t="shared" si="4"/>
        <v>0</v>
      </c>
    </row>
    <row r="80" spans="1:11" x14ac:dyDescent="0.35">
      <c r="A80" s="44" t="s">
        <v>256</v>
      </c>
      <c r="B80" s="44"/>
      <c r="C80" s="44"/>
      <c r="D80" s="85">
        <f t="shared" si="4"/>
        <v>0.51898734177215189</v>
      </c>
    </row>
    <row r="81" spans="1:4" x14ac:dyDescent="0.35">
      <c r="A81" s="44" t="s">
        <v>157</v>
      </c>
      <c r="B81" s="44"/>
      <c r="C81" s="44"/>
      <c r="D81" s="85">
        <f t="shared" si="4"/>
        <v>2.5316455696202531E-2</v>
      </c>
    </row>
  </sheetData>
  <sheetProtection algorithmName="SHA-512" hashValue="iiEjxkku2TYeLMOWXTFNPS84V2pwiah/o+0gPzCZ3gzMdA81vaxoaJLB9yye6c/RqTvwdFPJvRkTja0iLoDaVw==" saltValue="cN5YeAuvGt3jZjB7SBpQvA==" spinCount="100000" sheet="1" objects="1" scenarios="1"/>
  <mergeCells count="65">
    <mergeCell ref="A1:S1"/>
    <mergeCell ref="A3:S3"/>
    <mergeCell ref="B6:G6"/>
    <mergeCell ref="B7:G7"/>
    <mergeCell ref="B8:G8"/>
    <mergeCell ref="B9:G9"/>
    <mergeCell ref="B10:G10"/>
    <mergeCell ref="B11:G11"/>
    <mergeCell ref="B12:G12"/>
    <mergeCell ref="A14:U19"/>
    <mergeCell ref="B21:U21"/>
    <mergeCell ref="D23:U23"/>
    <mergeCell ref="A24:A25"/>
    <mergeCell ref="B24:B25"/>
    <mergeCell ref="D24:D25"/>
    <mergeCell ref="E24:E25"/>
    <mergeCell ref="G24:G25"/>
    <mergeCell ref="H24:H25"/>
    <mergeCell ref="J24:J25"/>
    <mergeCell ref="K24:K25"/>
    <mergeCell ref="M24:M25"/>
    <mergeCell ref="N24:N25"/>
    <mergeCell ref="P24:P25"/>
    <mergeCell ref="Q24:Q25"/>
    <mergeCell ref="S24:S25"/>
    <mergeCell ref="T24:T25"/>
    <mergeCell ref="U24:U25"/>
    <mergeCell ref="A37:B37"/>
    <mergeCell ref="A49:B49"/>
    <mergeCell ref="A58:C59"/>
    <mergeCell ref="D58:E58"/>
    <mergeCell ref="G58:H58"/>
    <mergeCell ref="J58:K58"/>
    <mergeCell ref="M58:N58"/>
    <mergeCell ref="P58:Q58"/>
    <mergeCell ref="S58:T58"/>
    <mergeCell ref="A62:G62"/>
    <mergeCell ref="F63:G63"/>
    <mergeCell ref="H63:I63"/>
    <mergeCell ref="A64:E64"/>
    <mergeCell ref="F64:G64"/>
    <mergeCell ref="H64:I64"/>
    <mergeCell ref="A65:E65"/>
    <mergeCell ref="F65:G65"/>
    <mergeCell ref="H65:I65"/>
    <mergeCell ref="A66:E66"/>
    <mergeCell ref="F66:G66"/>
    <mergeCell ref="H66:I66"/>
    <mergeCell ref="A67:E67"/>
    <mergeCell ref="F67:G67"/>
    <mergeCell ref="H67:I67"/>
    <mergeCell ref="A68:E68"/>
    <mergeCell ref="F68:G68"/>
    <mergeCell ref="H68:I68"/>
    <mergeCell ref="A69:E69"/>
    <mergeCell ref="F69:G69"/>
    <mergeCell ref="H69:I69"/>
    <mergeCell ref="B70:E70"/>
    <mergeCell ref="F70:G70"/>
    <mergeCell ref="H70:I70"/>
    <mergeCell ref="B71:C71"/>
    <mergeCell ref="E71:G71"/>
    <mergeCell ref="B72:C72"/>
    <mergeCell ref="E72:G72"/>
    <mergeCell ref="A74:D74"/>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Normal="100" workbookViewId="0"/>
  </sheetViews>
  <sheetFormatPr defaultColWidth="10.5" defaultRowHeight="15.5" x14ac:dyDescent="0.35"/>
  <sheetData/>
  <pageMargins left="0.51180555555555596" right="0.51180555555555596"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Planilhas</vt:lpstr>
      </vt:variant>
      <vt:variant>
        <vt:i4>9</vt:i4>
      </vt:variant>
    </vt:vector>
  </HeadingPairs>
  <TitlesOfParts>
    <vt:vector size="9" baseType="lpstr">
      <vt:lpstr>ENSINO</vt:lpstr>
      <vt:lpstr>ORIENTAÇÃO</vt:lpstr>
      <vt:lpstr>PROD PESQ E ATIV ACAD</vt:lpstr>
      <vt:lpstr>PROD ATIV EXT</vt:lpstr>
      <vt:lpstr>ATIV GESTÃO</vt:lpstr>
      <vt:lpstr>CAPACIT</vt:lpstr>
      <vt:lpstr>RESUMO</vt:lpstr>
      <vt:lpstr>RELATÓRIO</vt:lpstr>
      <vt:lpstr>PLANILHA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Evandro Marliere</dc:creator>
  <dc:description/>
  <cp:lastModifiedBy>Ufdpar</cp:lastModifiedBy>
  <cp:revision>0</cp:revision>
  <cp:lastPrinted>2023-01-16T14:44:49Z</cp:lastPrinted>
  <dcterms:created xsi:type="dcterms:W3CDTF">2021-03-12T12:36:44Z</dcterms:created>
  <dcterms:modified xsi:type="dcterms:W3CDTF">2023-01-17T13:53:21Z</dcterms:modified>
  <dc:language>pt-BR</dc:language>
</cp:coreProperties>
</file>